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65" windowWidth="14805" windowHeight="795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externalReferences>
    <externalReference r:id="rId6"/>
  </externalReferences>
  <definedNames>
    <definedName name="_xlnm.Print_Area" localSheetId="0">'1кв'!$A$1:$E$54</definedName>
    <definedName name="_xlnm.Print_Area" localSheetId="1">'2кв'!$A$1:$E$59</definedName>
    <definedName name="_xlnm.Print_Area" localSheetId="2">'3кв'!$A$1:$E$53</definedName>
    <definedName name="_xlnm.Print_Area" localSheetId="3">'4кв'!$A$1:$E$50</definedName>
    <definedName name="_xlnm.Print_Area" localSheetId="4">отчет!$A$1:$C$48</definedName>
  </definedNames>
  <calcPr calcId="152511"/>
</workbook>
</file>

<file path=xl/calcChain.xml><?xml version="1.0" encoding="utf-8"?>
<calcChain xmlns="http://schemas.openxmlformats.org/spreadsheetml/2006/main">
  <c r="C28" i="26" l="1"/>
  <c r="C30" i="26"/>
  <c r="C33" i="26"/>
  <c r="C34" i="26"/>
  <c r="C36" i="26" s="1"/>
  <c r="C32" i="26"/>
  <c r="C31" i="26"/>
  <c r="C27" i="26"/>
  <c r="E24" i="22"/>
  <c r="C20" i="26"/>
  <c r="C21" i="26"/>
  <c r="C22" i="26"/>
  <c r="C23" i="26"/>
  <c r="C24" i="26"/>
  <c r="C25" i="26"/>
  <c r="C26" i="26"/>
  <c r="C19" i="26"/>
  <c r="C14" i="26"/>
  <c r="C15" i="26"/>
  <c r="C16" i="26"/>
  <c r="C13" i="26"/>
  <c r="C6" i="26"/>
  <c r="C42" i="26"/>
  <c r="D17" i="26"/>
  <c r="C17" i="26" l="1"/>
  <c r="C37" i="26"/>
  <c r="E24" i="25"/>
  <c r="B48" i="25"/>
  <c r="B47" i="25"/>
  <c r="B46" i="25"/>
  <c r="E18" i="25"/>
  <c r="E17" i="25"/>
  <c r="E26" i="25" s="1"/>
  <c r="B49" i="25" s="1"/>
  <c r="E26" i="23" l="1"/>
  <c r="E31" i="23"/>
  <c r="E32" i="23"/>
  <c r="E33" i="23"/>
  <c r="B51" i="24" l="1"/>
  <c r="B50" i="24"/>
  <c r="B49" i="24"/>
  <c r="E18" i="24"/>
  <c r="E17" i="24"/>
  <c r="B57" i="23"/>
  <c r="B56" i="23"/>
  <c r="B55" i="23"/>
  <c r="E29" i="23"/>
  <c r="E28" i="23"/>
  <c r="E27" i="23"/>
  <c r="E18" i="23"/>
  <c r="E17" i="23"/>
  <c r="E35" i="23" s="1"/>
  <c r="B58" i="23" l="1"/>
  <c r="E29" i="24"/>
  <c r="B52" i="24" s="1"/>
  <c r="E28" i="22"/>
  <c r="E27" i="22"/>
  <c r="E26" i="22"/>
  <c r="E25" i="22"/>
  <c r="B52" i="22" l="1"/>
  <c r="B51" i="22"/>
  <c r="B50" i="22"/>
  <c r="E18" i="22"/>
  <c r="E17" i="22"/>
  <c r="E30" i="22" l="1"/>
  <c r="B53" i="22" s="1"/>
  <c r="B54" i="22" l="1"/>
  <c r="B52" i="23" s="1"/>
  <c r="B59" i="23" s="1"/>
  <c r="B46" i="24" s="1"/>
  <c r="B53" i="24" s="1"/>
  <c r="B43" i="25" s="1"/>
  <c r="B50" i="25" s="1"/>
</calcChain>
</file>

<file path=xl/sharedStrings.xml><?xml version="1.0" encoding="utf-8"?>
<sst xmlns="http://schemas.openxmlformats.org/spreadsheetml/2006/main" count="352" uniqueCount="134">
  <si>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</si>
  <si>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</si>
  <si>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</si>
  <si>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</si>
  <si>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</si>
  <si>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</si>
  <si>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</si>
  <si>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</si>
  <si>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</si>
  <si>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</si>
  <si>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</si>
  <si>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</si>
  <si>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</si>
  <si>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</si>
  <si>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</si>
  <si>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</si>
  <si>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</si>
  <si>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</si>
  <si>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</si>
  <si>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45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</si>
  <si>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Кошман Марии Федоровны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</si>
  <si>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</si>
  <si>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</si>
  <si>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</si>
  <si>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</si>
  <si>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</si>
  <si>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Стоимость материалов</t>
  </si>
  <si>
    <t>Итого расходов:</t>
  </si>
  <si>
    <t>Заказчик - Собственники МКД, в лице председателя совета МКД Кошман М.Ф.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</si>
  <si>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</si>
  <si>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</si>
  <si>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</si>
  <si>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</si>
  <si>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</si>
  <si>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</si>
  <si>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</si>
  <si>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</si>
  <si>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>ч/ч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</si>
  <si>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</si>
  <si>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</si>
  <si>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</si>
  <si>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</si>
  <si>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</si>
  <si>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</si>
  <si>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</si>
  <si>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</si>
  <si>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январь</t>
  </si>
  <si>
    <t>Дератизация, дезинсекция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</si>
  <si>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</si>
  <si>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</si>
  <si>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</si>
  <si>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 дома = 2694,2м2</t>
  </si>
  <si>
    <t>Установка кодового  замка (кв.19)</t>
  </si>
  <si>
    <t>Ремонт информационного стенда 3 под. (кв.19)</t>
  </si>
  <si>
    <t>Ремонт детской площадки(установка плаката)</t>
  </si>
  <si>
    <t>Замена стояка ГВС(кв33,31)</t>
  </si>
  <si>
    <t>февраль</t>
  </si>
  <si>
    <t>март</t>
  </si>
  <si>
    <t xml:space="preserve">март </t>
  </si>
  <si>
    <t>Исполнитель - ООО ЖКХ "Локомотив", в лице директора  Бовкун А.А.</t>
  </si>
  <si>
    <t>Предъявлено населению 186446,69</t>
  </si>
  <si>
    <t xml:space="preserve">           2. Всего за период с "01" 01 2023 г. по "31" 03 2023 г. выполнено работ (оказано услуг) на общую сумму сто восемьдесят семь тысяч сто восемьдесят рублей 60 копеек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</si>
  <si>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</si>
  <si>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</si>
  <si>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</si>
  <si>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</si>
  <si>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</si>
  <si>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</si>
  <si>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Ремонт решеток для обуви,замена баскетб.кольца</t>
  </si>
  <si>
    <t>заделка отверстия в стене(после замены стояка)(кв17)</t>
  </si>
  <si>
    <t>опиловка веток(кв42)</t>
  </si>
  <si>
    <t>монтаж стояка КНС в подвале(кв17)</t>
  </si>
  <si>
    <t>Частичный ремонт мягкой кровли (кв. 30)</t>
  </si>
  <si>
    <t>Ремонт балансира на детск площадке (кв. 29)</t>
  </si>
  <si>
    <t>Окраска МАФ, урн (кв.30)</t>
  </si>
  <si>
    <t>Поверка, ремонт ОДПУ ГВС</t>
  </si>
  <si>
    <t>апрель</t>
  </si>
  <si>
    <t>май</t>
  </si>
  <si>
    <t>июнь</t>
  </si>
  <si>
    <t xml:space="preserve">июнь </t>
  </si>
  <si>
    <t>Ревизия освещения в подвальном помещении №3 (смета)(кв19)</t>
  </si>
  <si>
    <t xml:space="preserve">           2. Всего за период с "01" 04 2023 г. по "30" 06 2023 г. выполнено работ (оказано услуг) на общую сумму двести сорок семь тысяч семьсот восемьдесят рублей 02 копейки</t>
  </si>
  <si>
    <t>Предъявлено населению 197559,78</t>
  </si>
  <si>
    <t>окраска дверей входных групп (смета)</t>
  </si>
  <si>
    <t>Тех.диагностирование ВДГО</t>
  </si>
  <si>
    <t xml:space="preserve">           2. Всего за период с "01" 07 2023 г. по "30" 09 2023 г. выполнено работ (оказано услуг) на общую сумму двести тридцать одна тысяча сорок один рубль 34 копейки.</t>
  </si>
  <si>
    <t>Предъявлено населению 218726,44</t>
  </si>
  <si>
    <t>монтаж освещения во 2м подвале (смета)</t>
  </si>
  <si>
    <t>за 4 квартал 2023 года</t>
  </si>
  <si>
    <t>31.12.2023 г.</t>
  </si>
  <si>
    <t>4 квартал</t>
  </si>
  <si>
    <t xml:space="preserve">           2. Всего за период с "01"10 2023 г. по "31" 12 2023 г. выполнено работ (оказано услуг) на общую сумму двести одна тысяча пятьсот шестьдесят рублей 35 копеек.</t>
  </si>
  <si>
    <t>Предъявлено населению 224724,72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</si>
  <si>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</si>
  <si>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</si>
  <si>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</si>
  <si>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</si>
  <si>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</si>
  <si>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</si>
  <si>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 xml:space="preserve">* холодная вода на СОИ - 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</si>
  <si>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</si>
  <si>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</si>
  <si>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</si>
  <si>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</si>
  <si>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</si>
  <si>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</si>
  <si>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</si>
  <si>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</si>
  <si>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</si>
  <si>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</si>
  <si>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</si>
  <si>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работы по договору, всего</t>
  </si>
  <si>
    <t xml:space="preserve">   * Поверка, ремонт ОДПУ ГВС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</si>
  <si>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</si>
  <si>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</si>
  <si>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</si>
  <si>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</si>
  <si>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</si>
  <si>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</si>
  <si>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</si>
  <si>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</si>
  <si>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</si>
  <si>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</si>
  <si>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</si>
  <si>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Свердлова, д. 45</t>
  </si>
  <si>
    <t>Начислено всего 827457,63</t>
  </si>
  <si>
    <t>* горячая вода на СОИ - 32538,3</t>
  </si>
  <si>
    <t>* водоотведение на СОИ- 8036,08</t>
  </si>
  <si>
    <t>* электроэнергия на СОИ- 16126,37</t>
  </si>
  <si>
    <t>Непредвиденные работы 61 ч/ч</t>
  </si>
  <si>
    <t xml:space="preserve">   * Ревизия освещения в подвальном помещении №3 (смета) (кв.19)</t>
  </si>
  <si>
    <t xml:space="preserve">   * Тех.диагностирование ВДГО</t>
  </si>
  <si>
    <t xml:space="preserve">   * Окраска дверей входных групп (смета)</t>
  </si>
  <si>
    <t xml:space="preserve">   * Монтаж освещения во 2м подвале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</si>
</sst>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  <numFmt numFmtId="167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6" fillId="0" borderId="0"/>
    <xf numFmtId="166" fontId="16" fillId="0" borderId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4" fillId="0" borderId="0" xfId="0" applyNumberFormat="1" applyFont="1"/>
    <xf numFmtId="39" fontId="7" fillId="0" borderId="0" xfId="0" applyNumberFormat="1" applyFont="1"/>
    <xf numFmtId="0" fontId="10" fillId="0" borderId="1" xfId="0" applyFont="1" applyBorder="1" applyAlignment="1">
      <alignment horizontal="center"/>
    </xf>
    <xf numFmtId="43" fontId="4" fillId="0" borderId="0" xfId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/>
    <xf numFmtId="0" fontId="10" fillId="0" borderId="3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0" fontId="10" fillId="0" borderId="4" xfId="0" applyFont="1" applyBorder="1" applyAlignme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1" xfId="0" applyFont="1" applyBorder="1" applyAlignment="1">
      <alignment horizontal="center"/>
    </xf>
    <xf numFmtId="0" fontId="10" fillId="0" borderId="0" xfId="0" applyFont="1"/>
    <xf numFmtId="0" fontId="10" fillId="0" borderId="5" xfId="0" applyFont="1" applyBorder="1" applyAlignment="1">
      <alignment horizontal="center"/>
    </xf>
    <xf numFmtId="0" fontId="15" fillId="0" borderId="6" xfId="0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3" fontId="7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4" fontId="4" fillId="0" borderId="1" xfId="1" applyNumberFormat="1" applyFont="1" applyBorder="1" applyAlignment="1">
      <alignment horizontal="right"/>
    </xf>
    <xf numFmtId="0" fontId="4" fillId="0" borderId="7" xfId="0" applyFont="1" applyBorder="1" applyAlignment="1">
      <alignment vertical="center"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10" fillId="0" borderId="4" xfId="0" applyFont="1" applyBorder="1" applyAlignment="1">
      <alignment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sv3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1">
          <cell r="E21">
            <v>107756.64300000001</v>
          </cell>
        </row>
        <row r="49">
          <cell r="B49">
            <v>162816.64000000001</v>
          </cell>
        </row>
        <row r="50">
          <cell r="B50">
            <v>7668.81</v>
          </cell>
        </row>
        <row r="51">
          <cell r="B51">
            <v>1050</v>
          </cell>
        </row>
        <row r="52">
          <cell r="B52">
            <v>990</v>
          </cell>
        </row>
        <row r="53">
          <cell r="B53">
            <v>600</v>
          </cell>
        </row>
      </sheetData>
      <sheetData sheetId="1">
        <row r="21">
          <cell r="E21">
            <v>107756.64300000001</v>
          </cell>
        </row>
        <row r="49">
          <cell r="B49">
            <v>177206.1</v>
          </cell>
        </row>
        <row r="50">
          <cell r="B50">
            <v>11379</v>
          </cell>
        </row>
        <row r="51">
          <cell r="B51">
            <v>1050</v>
          </cell>
        </row>
        <row r="52">
          <cell r="B52">
            <v>990</v>
          </cell>
        </row>
        <row r="53">
          <cell r="B53">
            <v>600</v>
          </cell>
        </row>
      </sheetData>
      <sheetData sheetId="2">
        <row r="21">
          <cell r="E21">
            <v>120565.31099999999</v>
          </cell>
        </row>
        <row r="49">
          <cell r="B49">
            <v>169839.54</v>
          </cell>
        </row>
        <row r="50">
          <cell r="B50">
            <v>16247.56</v>
          </cell>
        </row>
        <row r="51">
          <cell r="B51">
            <v>1050</v>
          </cell>
        </row>
        <row r="52">
          <cell r="B52">
            <v>990</v>
          </cell>
        </row>
        <row r="53">
          <cell r="B53">
            <v>600</v>
          </cell>
        </row>
      </sheetData>
      <sheetData sheetId="3">
        <row r="21">
          <cell r="E21">
            <v>120565.31099999999</v>
          </cell>
        </row>
        <row r="50">
          <cell r="B50">
            <v>191315.89</v>
          </cell>
        </row>
        <row r="51">
          <cell r="B51">
            <v>13353.83</v>
          </cell>
        </row>
        <row r="52">
          <cell r="B52">
            <v>1050</v>
          </cell>
        </row>
        <row r="53">
          <cell r="B53">
            <v>990</v>
          </cell>
        </row>
        <row r="54">
          <cell r="B54">
            <v>600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topLeftCell="A35" zoomScaleSheetLayoutView="100" workbookViewId="0">
      <selection activeCell="D25" sqref="D25:D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55" t="s">
        <v>10</v>
      </c>
      <c r="B1" s="55"/>
      <c r="C1" s="55"/>
      <c r="D1" s="55"/>
      <c r="E1" s="55"/>
    </row>
    <row r="2" spans="1:7" ht="35.25" customHeight="1" x14ac:dyDescent="0.25">
      <c r="A2" s="56" t="s">
        <v>11</v>
      </c>
      <c r="B2" s="57"/>
      <c r="C2" s="57"/>
      <c r="D2" s="57"/>
      <c r="E2" s="57"/>
    </row>
    <row r="3" spans="1:7" x14ac:dyDescent="0.25">
      <c r="A3" s="58" t="s">
        <v>48</v>
      </c>
      <c r="B3" s="58"/>
      <c r="C3" s="58"/>
      <c r="D3" s="58"/>
      <c r="E3" s="58"/>
    </row>
    <row r="4" spans="1:7" s="1" customFormat="1" ht="15.75" x14ac:dyDescent="0.25">
      <c r="A4" s="30" t="s">
        <v>12</v>
      </c>
      <c r="B4" s="31"/>
      <c r="C4" s="31"/>
      <c r="D4" s="59" t="s">
        <v>49</v>
      </c>
      <c r="E4" s="59"/>
    </row>
    <row r="5" spans="1:7" ht="22.9" customHeight="1" x14ac:dyDescent="0.25">
      <c r="A5" s="54" t="s">
        <v>0</v>
      </c>
      <c r="B5" s="54"/>
      <c r="C5" s="54"/>
      <c r="D5" s="54"/>
      <c r="E5" s="54"/>
    </row>
    <row r="6" spans="1:7" ht="13.9" customHeight="1" x14ac:dyDescent="0.25">
      <c r="A6" s="60" t="s">
        <v>19</v>
      </c>
      <c r="B6" s="60"/>
      <c r="C6" s="60"/>
      <c r="D6" s="60"/>
      <c r="E6" s="60"/>
    </row>
    <row r="7" spans="1:7" x14ac:dyDescent="0.25">
      <c r="A7" s="61" t="s">
        <v>1</v>
      </c>
      <c r="B7" s="61"/>
      <c r="C7" s="61"/>
      <c r="D7" s="61"/>
      <c r="E7" s="61"/>
    </row>
    <row r="8" spans="1:7" x14ac:dyDescent="0.25">
      <c r="A8" s="54" t="s">
        <v>20</v>
      </c>
      <c r="B8" s="54"/>
      <c r="C8" s="54"/>
      <c r="D8" s="54"/>
      <c r="E8" s="54"/>
    </row>
    <row r="9" spans="1:7" ht="28.5" customHeight="1" x14ac:dyDescent="0.25">
      <c r="A9" s="54" t="s">
        <v>21</v>
      </c>
      <c r="B9" s="54"/>
      <c r="C9" s="54"/>
      <c r="D9" s="54"/>
      <c r="E9" s="54"/>
    </row>
    <row r="10" spans="1:7" x14ac:dyDescent="0.25">
      <c r="A10" s="54" t="s">
        <v>17</v>
      </c>
      <c r="B10" s="54"/>
      <c r="C10" s="54"/>
      <c r="D10" s="54"/>
      <c r="E10" s="54"/>
    </row>
    <row r="11" spans="1:7" x14ac:dyDescent="0.25">
      <c r="A11" s="54" t="s">
        <v>50</v>
      </c>
      <c r="B11" s="54"/>
      <c r="C11" s="54"/>
      <c r="D11" s="54"/>
      <c r="E11" s="54"/>
    </row>
    <row r="12" spans="1:7" ht="34.5" customHeight="1" x14ac:dyDescent="0.25">
      <c r="A12" s="54" t="s">
        <v>13</v>
      </c>
      <c r="B12" s="54"/>
      <c r="C12" s="54"/>
      <c r="D12" s="54"/>
      <c r="E12" s="54"/>
    </row>
    <row r="13" spans="1:7" ht="61.5" customHeight="1" x14ac:dyDescent="0.25">
      <c r="A13" s="54" t="s">
        <v>22</v>
      </c>
      <c r="B13" s="54"/>
      <c r="C13" s="54"/>
      <c r="D13" s="54"/>
      <c r="E13" s="54"/>
    </row>
    <row r="14" spans="1:7" ht="31.5" customHeight="1" x14ac:dyDescent="0.25">
      <c r="A14" s="63" t="s">
        <v>23</v>
      </c>
      <c r="B14" s="63"/>
      <c r="C14" s="63"/>
      <c r="D14" s="63"/>
      <c r="E14" s="63"/>
    </row>
    <row r="15" spans="1:7" x14ac:dyDescent="0.25">
      <c r="A15" s="63"/>
      <c r="B15" s="63"/>
      <c r="C15" s="63"/>
      <c r="D15" s="63"/>
      <c r="E15" s="63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14.68</v>
      </c>
      <c r="E17" s="6">
        <f>D17*F15*G15</f>
        <v>118652.568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5.42</v>
      </c>
      <c r="E18" s="6">
        <f>D18*F15*G15</f>
        <v>43807.691999999995</v>
      </c>
      <c r="G18" s="14"/>
    </row>
    <row r="19" spans="1:7" x14ac:dyDescent="0.25">
      <c r="A19" s="5" t="s">
        <v>47</v>
      </c>
      <c r="B19" s="7" t="s">
        <v>24</v>
      </c>
      <c r="C19" s="3" t="s">
        <v>25</v>
      </c>
      <c r="D19" s="3"/>
      <c r="E19" s="6">
        <v>0</v>
      </c>
      <c r="G19" s="14"/>
    </row>
    <row r="20" spans="1:7" x14ac:dyDescent="0.25">
      <c r="A20" s="5" t="s">
        <v>42</v>
      </c>
      <c r="B20" s="7" t="s">
        <v>24</v>
      </c>
      <c r="C20" s="3" t="s">
        <v>25</v>
      </c>
      <c r="D20" s="3"/>
      <c r="E20" s="32">
        <v>0</v>
      </c>
    </row>
    <row r="21" spans="1:7" x14ac:dyDescent="0.25">
      <c r="A21" s="33" t="s">
        <v>43</v>
      </c>
      <c r="B21" s="7" t="s">
        <v>24</v>
      </c>
      <c r="C21" s="3" t="s">
        <v>25</v>
      </c>
      <c r="D21" s="3"/>
      <c r="E21" s="32">
        <v>3409.15</v>
      </c>
    </row>
    <row r="22" spans="1:7" x14ac:dyDescent="0.25">
      <c r="A22" s="5" t="s">
        <v>44</v>
      </c>
      <c r="B22" s="7" t="s">
        <v>24</v>
      </c>
      <c r="C22" s="3" t="s">
        <v>25</v>
      </c>
      <c r="D22" s="3"/>
      <c r="E22" s="6">
        <v>4554.1499999999996</v>
      </c>
    </row>
    <row r="23" spans="1:7" x14ac:dyDescent="0.25">
      <c r="A23" s="5" t="s">
        <v>45</v>
      </c>
      <c r="B23" s="7" t="s">
        <v>24</v>
      </c>
      <c r="C23" s="3" t="s">
        <v>25</v>
      </c>
      <c r="D23" s="3"/>
      <c r="E23" s="6">
        <v>780.36</v>
      </c>
      <c r="G23" s="14"/>
    </row>
    <row r="24" spans="1:7" ht="15.75" x14ac:dyDescent="0.25">
      <c r="A24" s="5" t="s">
        <v>26</v>
      </c>
      <c r="B24" s="7" t="s">
        <v>24</v>
      </c>
      <c r="C24" s="3" t="s">
        <v>25</v>
      </c>
      <c r="D24" s="16"/>
      <c r="E24" s="6">
        <f>16821.78-7529.56</f>
        <v>9292.2199999999975</v>
      </c>
      <c r="G24" s="14"/>
    </row>
    <row r="25" spans="1:7" ht="15.75" x14ac:dyDescent="0.25">
      <c r="A25" s="42" t="s">
        <v>52</v>
      </c>
      <c r="B25" s="7" t="s">
        <v>46</v>
      </c>
      <c r="C25" s="19" t="s">
        <v>37</v>
      </c>
      <c r="D25" s="16">
        <v>2</v>
      </c>
      <c r="E25" s="6">
        <f>D25*235.95</f>
        <v>471.9</v>
      </c>
      <c r="G25" s="14"/>
    </row>
    <row r="26" spans="1:7" ht="30" x14ac:dyDescent="0.25">
      <c r="A26" s="34" t="s">
        <v>53</v>
      </c>
      <c r="B26" s="45" t="s">
        <v>56</v>
      </c>
      <c r="C26" s="43" t="s">
        <v>37</v>
      </c>
      <c r="D26" s="3">
        <v>1</v>
      </c>
      <c r="E26" s="6">
        <f>D26*235.95</f>
        <v>235.95</v>
      </c>
      <c r="F26" s="6"/>
    </row>
    <row r="27" spans="1:7" ht="30" x14ac:dyDescent="0.25">
      <c r="A27" s="34" t="s">
        <v>54</v>
      </c>
      <c r="B27" s="45" t="s">
        <v>57</v>
      </c>
      <c r="C27" s="43" t="s">
        <v>37</v>
      </c>
      <c r="D27" s="35">
        <v>1.33</v>
      </c>
      <c r="E27" s="6">
        <f>D27*235.95</f>
        <v>313.81349999999998</v>
      </c>
      <c r="F27" s="36"/>
    </row>
    <row r="28" spans="1:7" x14ac:dyDescent="0.25">
      <c r="A28" s="34" t="s">
        <v>55</v>
      </c>
      <c r="B28" s="45" t="s">
        <v>58</v>
      </c>
      <c r="C28" s="43"/>
      <c r="D28" s="3">
        <v>24</v>
      </c>
      <c r="E28" s="6">
        <f>D28*235.95</f>
        <v>5662.7999999999993</v>
      </c>
      <c r="F28" s="6"/>
    </row>
    <row r="29" spans="1:7" ht="15.75" x14ac:dyDescent="0.25">
      <c r="B29" s="44"/>
      <c r="C29" s="41"/>
      <c r="D29" s="35"/>
      <c r="E29" s="37"/>
      <c r="F29" s="36"/>
    </row>
    <row r="30" spans="1:7" x14ac:dyDescent="0.25">
      <c r="A30" s="8" t="s">
        <v>27</v>
      </c>
      <c r="B30" s="9"/>
      <c r="C30" s="10"/>
      <c r="D30" s="28"/>
      <c r="E30" s="11">
        <f>SUM(E17:E29)</f>
        <v>187180.60349999997</v>
      </c>
    </row>
    <row r="31" spans="1:7" ht="10.15" customHeight="1" x14ac:dyDescent="0.25"/>
    <row r="32" spans="1:7" ht="30.6" customHeight="1" x14ac:dyDescent="0.25">
      <c r="A32" s="64" t="s">
        <v>61</v>
      </c>
      <c r="B32" s="64"/>
      <c r="C32" s="64"/>
      <c r="D32" s="64"/>
      <c r="E32" s="64"/>
    </row>
    <row r="33" spans="1:5" ht="34.5" customHeight="1" x14ac:dyDescent="0.25">
      <c r="A33" s="54" t="s">
        <v>16</v>
      </c>
      <c r="B33" s="54"/>
      <c r="C33" s="54"/>
      <c r="D33" s="54"/>
      <c r="E33" s="54"/>
    </row>
    <row r="34" spans="1:5" ht="22.9" customHeight="1" x14ac:dyDescent="0.25">
      <c r="A34" s="54" t="s">
        <v>15</v>
      </c>
      <c r="B34" s="54"/>
      <c r="C34" s="54"/>
      <c r="D34" s="54"/>
      <c r="E34" s="54"/>
    </row>
    <row r="35" spans="1:5" x14ac:dyDescent="0.25">
      <c r="A35" s="54" t="s">
        <v>29</v>
      </c>
      <c r="B35" s="54"/>
      <c r="C35" s="54"/>
      <c r="D35" s="54"/>
      <c r="E35" s="54"/>
    </row>
    <row r="36" spans="1:5" x14ac:dyDescent="0.25">
      <c r="A36" s="38"/>
      <c r="B36" s="38"/>
      <c r="C36" s="38"/>
      <c r="D36" s="38"/>
      <c r="E36" s="38"/>
    </row>
    <row r="37" spans="1:5" x14ac:dyDescent="0.25">
      <c r="A37" s="38"/>
      <c r="B37" s="38"/>
      <c r="C37" s="38"/>
      <c r="D37" s="38"/>
      <c r="E37" s="38"/>
    </row>
    <row r="38" spans="1:5" x14ac:dyDescent="0.25">
      <c r="A38" s="38"/>
      <c r="B38" s="38"/>
      <c r="C38" s="38"/>
      <c r="D38" s="38"/>
      <c r="E38" s="38"/>
    </row>
    <row r="39" spans="1:5" x14ac:dyDescent="0.25">
      <c r="A39" s="65" t="s">
        <v>4</v>
      </c>
      <c r="B39" s="65"/>
      <c r="C39" s="65"/>
      <c r="D39" s="65"/>
      <c r="E39" s="65"/>
    </row>
    <row r="40" spans="1:5" x14ac:dyDescent="0.25">
      <c r="A40" s="66" t="s">
        <v>59</v>
      </c>
      <c r="B40" s="66"/>
      <c r="C40" s="66"/>
      <c r="D40" s="66"/>
      <c r="E40" s="66"/>
    </row>
    <row r="41" spans="1:5" x14ac:dyDescent="0.25">
      <c r="B41" s="62" t="s">
        <v>14</v>
      </c>
      <c r="C41" s="62"/>
      <c r="D41" s="62"/>
      <c r="E41" s="4" t="s">
        <v>5</v>
      </c>
    </row>
    <row r="42" spans="1:5" x14ac:dyDescent="0.25">
      <c r="A42" s="39"/>
      <c r="B42" s="39"/>
      <c r="C42" s="39"/>
      <c r="D42" s="39"/>
      <c r="E42" s="39"/>
    </row>
    <row r="43" spans="1:5" x14ac:dyDescent="0.25">
      <c r="A43" s="66" t="s">
        <v>28</v>
      </c>
      <c r="B43" s="66"/>
      <c r="C43" s="66"/>
      <c r="D43" s="66"/>
      <c r="E43" s="66"/>
    </row>
    <row r="44" spans="1:5" x14ac:dyDescent="0.25">
      <c r="B44" s="62" t="s">
        <v>14</v>
      </c>
      <c r="C44" s="62"/>
      <c r="D44" s="62"/>
      <c r="E44" s="4" t="s">
        <v>5</v>
      </c>
    </row>
    <row r="45" spans="1:5" x14ac:dyDescent="0.25">
      <c r="A45" s="2" t="s">
        <v>51</v>
      </c>
    </row>
    <row r="46" spans="1:5" x14ac:dyDescent="0.25">
      <c r="A46" s="12" t="s">
        <v>30</v>
      </c>
    </row>
    <row r="47" spans="1:5" ht="16.149999999999999" customHeight="1" x14ac:dyDescent="0.25">
      <c r="A47" s="12" t="s">
        <v>34</v>
      </c>
      <c r="B47" s="24">
        <v>-4816.21</v>
      </c>
    </row>
    <row r="48" spans="1:5" ht="30" x14ac:dyDescent="0.25">
      <c r="A48" s="40" t="s">
        <v>60</v>
      </c>
      <c r="B48" s="25"/>
    </row>
    <row r="49" spans="1:5" x14ac:dyDescent="0.25">
      <c r="A49" s="2" t="s">
        <v>31</v>
      </c>
      <c r="B49" s="25">
        <v>182568.03</v>
      </c>
    </row>
    <row r="50" spans="1:5" x14ac:dyDescent="0.25">
      <c r="A50" s="2" t="s">
        <v>40</v>
      </c>
      <c r="B50" s="25">
        <f>350*3</f>
        <v>1050</v>
      </c>
    </row>
    <row r="51" spans="1:5" x14ac:dyDescent="0.25">
      <c r="A51" s="2" t="s">
        <v>39</v>
      </c>
      <c r="B51" s="29">
        <f>3*330</f>
        <v>990</v>
      </c>
    </row>
    <row r="52" spans="1:5" x14ac:dyDescent="0.25">
      <c r="A52" s="2" t="s">
        <v>41</v>
      </c>
      <c r="B52" s="29">
        <f>3*200</f>
        <v>600</v>
      </c>
    </row>
    <row r="53" spans="1:5" ht="30" x14ac:dyDescent="0.25">
      <c r="A53" s="40" t="s">
        <v>33</v>
      </c>
      <c r="B53" s="26">
        <f>E30</f>
        <v>187180.60349999997</v>
      </c>
    </row>
    <row r="54" spans="1:5" x14ac:dyDescent="0.25">
      <c r="A54" s="13" t="s">
        <v>32</v>
      </c>
      <c r="B54" s="27">
        <f>B47+B49+B50+B51+B52-B53</f>
        <v>-6788.7834999999614</v>
      </c>
    </row>
    <row r="57" spans="1:5" x14ac:dyDescent="0.25">
      <c r="A57" s="17"/>
      <c r="B57" s="18">
        <v>-4816.21</v>
      </c>
      <c r="C57" s="19"/>
      <c r="D57" s="18"/>
      <c r="E57" s="20"/>
    </row>
    <row r="58" spans="1:5" x14ac:dyDescent="0.25">
      <c r="A58" s="17"/>
      <c r="B58" s="18"/>
      <c r="C58" s="19"/>
      <c r="D58" s="18"/>
      <c r="E58" s="20"/>
    </row>
    <row r="59" spans="1:5" x14ac:dyDescent="0.25">
      <c r="A59" s="17"/>
      <c r="B59" s="18"/>
      <c r="C59" s="19"/>
      <c r="D59" s="18"/>
      <c r="E59" s="20"/>
    </row>
    <row r="60" spans="1:5" x14ac:dyDescent="0.25">
      <c r="A60" s="17"/>
      <c r="B60" s="18"/>
      <c r="C60" s="19"/>
      <c r="D60" s="18"/>
      <c r="E60" s="20"/>
    </row>
    <row r="61" spans="1:5" x14ac:dyDescent="0.25">
      <c r="A61" s="21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  <row r="71" spans="1:5" x14ac:dyDescent="0.25">
      <c r="A71" s="23"/>
      <c r="B71" s="22"/>
      <c r="C71" s="18"/>
      <c r="D71" s="22"/>
      <c r="E71" s="20"/>
    </row>
    <row r="72" spans="1:5" x14ac:dyDescent="0.25">
      <c r="A72" s="23"/>
      <c r="B72" s="22"/>
      <c r="C72" s="18"/>
      <c r="D72" s="22"/>
      <c r="E72" s="20"/>
    </row>
  </sheetData>
  <mergeCells count="24">
    <mergeCell ref="B44:D44"/>
    <mergeCell ref="A13:E13"/>
    <mergeCell ref="A14:E14"/>
    <mergeCell ref="A15:E15"/>
    <mergeCell ref="A32:E32"/>
    <mergeCell ref="A33:E33"/>
    <mergeCell ref="A34:E34"/>
    <mergeCell ref="A35:E35"/>
    <mergeCell ref="A39:E39"/>
    <mergeCell ref="A40:E40"/>
    <mergeCell ref="B41:D41"/>
    <mergeCell ref="A43:E43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view="pageBreakPreview" topLeftCell="A22" zoomScaleSheetLayoutView="100" workbookViewId="0">
      <selection activeCell="A30" sqref="A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55" t="s">
        <v>10</v>
      </c>
      <c r="B1" s="55"/>
      <c r="C1" s="55"/>
      <c r="D1" s="55"/>
      <c r="E1" s="55"/>
    </row>
    <row r="2" spans="1:7" ht="35.25" customHeight="1" x14ac:dyDescent="0.25">
      <c r="A2" s="56" t="s">
        <v>11</v>
      </c>
      <c r="B2" s="57"/>
      <c r="C2" s="57"/>
      <c r="D2" s="57"/>
      <c r="E2" s="57"/>
    </row>
    <row r="3" spans="1:7" x14ac:dyDescent="0.25">
      <c r="A3" s="58" t="s">
        <v>62</v>
      </c>
      <c r="B3" s="58"/>
      <c r="C3" s="58"/>
      <c r="D3" s="58"/>
      <c r="E3" s="58"/>
    </row>
    <row r="4" spans="1:7" s="1" customFormat="1" ht="15.75" x14ac:dyDescent="0.25">
      <c r="A4" s="30" t="s">
        <v>12</v>
      </c>
      <c r="B4" s="31"/>
      <c r="C4" s="31"/>
      <c r="D4" s="59" t="s">
        <v>63</v>
      </c>
      <c r="E4" s="59"/>
    </row>
    <row r="5" spans="1:7" ht="22.9" customHeight="1" x14ac:dyDescent="0.25">
      <c r="A5" s="54" t="s">
        <v>0</v>
      </c>
      <c r="B5" s="54"/>
      <c r="C5" s="54"/>
      <c r="D5" s="54"/>
      <c r="E5" s="54"/>
    </row>
    <row r="6" spans="1:7" ht="13.9" customHeight="1" x14ac:dyDescent="0.25">
      <c r="A6" s="60" t="s">
        <v>19</v>
      </c>
      <c r="B6" s="60"/>
      <c r="C6" s="60"/>
      <c r="D6" s="60"/>
      <c r="E6" s="60"/>
    </row>
    <row r="7" spans="1:7" x14ac:dyDescent="0.25">
      <c r="A7" s="61" t="s">
        <v>1</v>
      </c>
      <c r="B7" s="61"/>
      <c r="C7" s="61"/>
      <c r="D7" s="61"/>
      <c r="E7" s="61"/>
    </row>
    <row r="8" spans="1:7" x14ac:dyDescent="0.25">
      <c r="A8" s="54" t="s">
        <v>20</v>
      </c>
      <c r="B8" s="54"/>
      <c r="C8" s="54"/>
      <c r="D8" s="54"/>
      <c r="E8" s="54"/>
    </row>
    <row r="9" spans="1:7" ht="28.5" customHeight="1" x14ac:dyDescent="0.25">
      <c r="A9" s="54" t="s">
        <v>21</v>
      </c>
      <c r="B9" s="54"/>
      <c r="C9" s="54"/>
      <c r="D9" s="54"/>
      <c r="E9" s="54"/>
    </row>
    <row r="10" spans="1:7" x14ac:dyDescent="0.25">
      <c r="A10" s="54" t="s">
        <v>17</v>
      </c>
      <c r="B10" s="54"/>
      <c r="C10" s="54"/>
      <c r="D10" s="54"/>
      <c r="E10" s="54"/>
    </row>
    <row r="11" spans="1:7" x14ac:dyDescent="0.25">
      <c r="A11" s="54" t="s">
        <v>50</v>
      </c>
      <c r="B11" s="54"/>
      <c r="C11" s="54"/>
      <c r="D11" s="54"/>
      <c r="E11" s="54"/>
    </row>
    <row r="12" spans="1:7" ht="34.5" customHeight="1" x14ac:dyDescent="0.25">
      <c r="A12" s="54" t="s">
        <v>13</v>
      </c>
      <c r="B12" s="54"/>
      <c r="C12" s="54"/>
      <c r="D12" s="54"/>
      <c r="E12" s="54"/>
    </row>
    <row r="13" spans="1:7" ht="61.5" customHeight="1" x14ac:dyDescent="0.25">
      <c r="A13" s="54" t="s">
        <v>22</v>
      </c>
      <c r="B13" s="54"/>
      <c r="C13" s="54"/>
      <c r="D13" s="54"/>
      <c r="E13" s="54"/>
    </row>
    <row r="14" spans="1:7" ht="31.5" customHeight="1" x14ac:dyDescent="0.25">
      <c r="A14" s="63" t="s">
        <v>23</v>
      </c>
      <c r="B14" s="63"/>
      <c r="C14" s="63"/>
      <c r="D14" s="63"/>
      <c r="E14" s="63"/>
    </row>
    <row r="15" spans="1:7" x14ac:dyDescent="0.25">
      <c r="A15" s="63"/>
      <c r="B15" s="63"/>
      <c r="C15" s="63"/>
      <c r="D15" s="63"/>
      <c r="E15" s="63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14.68</v>
      </c>
      <c r="E17" s="6">
        <f>D17*F15*G15</f>
        <v>118652.568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5.42</v>
      </c>
      <c r="E18" s="6">
        <f>D18*F15*G15</f>
        <v>43807.691999999995</v>
      </c>
      <c r="G18" s="14"/>
    </row>
    <row r="19" spans="1:7" x14ac:dyDescent="0.25">
      <c r="A19" s="5" t="s">
        <v>47</v>
      </c>
      <c r="B19" s="7" t="s">
        <v>64</v>
      </c>
      <c r="C19" s="3" t="s">
        <v>25</v>
      </c>
      <c r="D19" s="3"/>
      <c r="E19" s="6">
        <v>0</v>
      </c>
      <c r="G19" s="14"/>
    </row>
    <row r="20" spans="1:7" x14ac:dyDescent="0.25">
      <c r="A20" s="5" t="s">
        <v>42</v>
      </c>
      <c r="B20" s="7" t="s">
        <v>64</v>
      </c>
      <c r="C20" s="3" t="s">
        <v>25</v>
      </c>
      <c r="D20" s="3"/>
      <c r="E20" s="32"/>
    </row>
    <row r="21" spans="1:7" x14ac:dyDescent="0.25">
      <c r="A21" s="33" t="s">
        <v>43</v>
      </c>
      <c r="B21" s="7" t="s">
        <v>64</v>
      </c>
      <c r="C21" s="3" t="s">
        <v>25</v>
      </c>
      <c r="D21" s="3"/>
      <c r="E21" s="32">
        <v>10227.450000000001</v>
      </c>
    </row>
    <row r="22" spans="1:7" x14ac:dyDescent="0.25">
      <c r="A22" s="5" t="s">
        <v>44</v>
      </c>
      <c r="B22" s="7" t="s">
        <v>64</v>
      </c>
      <c r="C22" s="3" t="s">
        <v>25</v>
      </c>
      <c r="D22" s="3"/>
      <c r="E22" s="6">
        <v>2953.65</v>
      </c>
    </row>
    <row r="23" spans="1:7" x14ac:dyDescent="0.25">
      <c r="A23" s="5" t="s">
        <v>45</v>
      </c>
      <c r="B23" s="7" t="s">
        <v>64</v>
      </c>
      <c r="C23" s="3" t="s">
        <v>25</v>
      </c>
      <c r="D23" s="3"/>
      <c r="E23" s="6">
        <v>2341.08</v>
      </c>
      <c r="G23" s="14"/>
    </row>
    <row r="24" spans="1:7" ht="15.75" x14ac:dyDescent="0.25">
      <c r="A24" s="5" t="s">
        <v>26</v>
      </c>
      <c r="B24" s="7" t="s">
        <v>64</v>
      </c>
      <c r="C24" s="3" t="s">
        <v>25</v>
      </c>
      <c r="D24" s="16"/>
      <c r="E24" s="6">
        <v>7771.75</v>
      </c>
      <c r="G24" s="14"/>
    </row>
    <row r="25" spans="1:7" ht="15.75" x14ac:dyDescent="0.25">
      <c r="A25" s="5" t="s">
        <v>75</v>
      </c>
      <c r="B25" s="7" t="s">
        <v>64</v>
      </c>
      <c r="C25" s="3" t="s">
        <v>25</v>
      </c>
      <c r="D25" s="16"/>
      <c r="E25" s="6">
        <v>38990.400000000001</v>
      </c>
      <c r="G25" s="14"/>
    </row>
    <row r="26" spans="1:7" ht="30" x14ac:dyDescent="0.25">
      <c r="A26" s="5" t="s">
        <v>68</v>
      </c>
      <c r="B26" s="7" t="s">
        <v>76</v>
      </c>
      <c r="C26" s="19" t="s">
        <v>37</v>
      </c>
      <c r="D26" s="3">
        <v>6</v>
      </c>
      <c r="E26" s="6">
        <f>D26*235.95</f>
        <v>1415.6999999999998</v>
      </c>
      <c r="G26" s="14"/>
    </row>
    <row r="27" spans="1:7" ht="30" x14ac:dyDescent="0.25">
      <c r="A27" s="5" t="s">
        <v>73</v>
      </c>
      <c r="B27" s="7" t="s">
        <v>76</v>
      </c>
      <c r="C27" s="3" t="s">
        <v>37</v>
      </c>
      <c r="D27" s="3">
        <v>3</v>
      </c>
      <c r="E27" s="6">
        <f>D27*235.95</f>
        <v>707.84999999999991</v>
      </c>
      <c r="G27" s="14"/>
    </row>
    <row r="28" spans="1:7" ht="30" x14ac:dyDescent="0.25">
      <c r="A28" s="5" t="s">
        <v>72</v>
      </c>
      <c r="B28" s="7" t="s">
        <v>77</v>
      </c>
      <c r="C28" s="3" t="s">
        <v>37</v>
      </c>
      <c r="D28" s="3">
        <v>8</v>
      </c>
      <c r="E28" s="6">
        <f>D28*235.95</f>
        <v>1887.6</v>
      </c>
      <c r="G28" s="14"/>
    </row>
    <row r="29" spans="1:7" x14ac:dyDescent="0.25">
      <c r="A29" s="5" t="s">
        <v>74</v>
      </c>
      <c r="B29" s="7" t="s">
        <v>77</v>
      </c>
      <c r="C29" s="3" t="s">
        <v>37</v>
      </c>
      <c r="D29" s="3">
        <v>19.5</v>
      </c>
      <c r="E29" s="6">
        <f>D29*235.95</f>
        <v>4601.0249999999996</v>
      </c>
      <c r="G29" s="14"/>
    </row>
    <row r="30" spans="1:7" ht="36.75" customHeight="1" x14ac:dyDescent="0.25">
      <c r="A30" s="5" t="s">
        <v>80</v>
      </c>
      <c r="B30" s="7" t="s">
        <v>78</v>
      </c>
      <c r="C30" s="3" t="s">
        <v>25</v>
      </c>
      <c r="D30" s="3"/>
      <c r="E30" s="6">
        <v>8642.48</v>
      </c>
      <c r="G30" s="14"/>
    </row>
    <row r="31" spans="1:7" ht="30" x14ac:dyDescent="0.25">
      <c r="A31" s="5" t="s">
        <v>69</v>
      </c>
      <c r="B31" s="7" t="s">
        <v>78</v>
      </c>
      <c r="C31" s="3" t="s">
        <v>37</v>
      </c>
      <c r="D31" s="3">
        <v>7</v>
      </c>
      <c r="E31" s="6">
        <f t="shared" ref="E31:E33" si="0">D31*235.95</f>
        <v>1651.6499999999999</v>
      </c>
      <c r="G31" s="14"/>
    </row>
    <row r="32" spans="1:7" x14ac:dyDescent="0.25">
      <c r="A32" s="5" t="s">
        <v>70</v>
      </c>
      <c r="B32" s="7" t="s">
        <v>78</v>
      </c>
      <c r="C32" s="3" t="s">
        <v>37</v>
      </c>
      <c r="D32" s="3">
        <v>1.5</v>
      </c>
      <c r="E32" s="6">
        <f t="shared" si="0"/>
        <v>353.92499999999995</v>
      </c>
      <c r="G32" s="14"/>
    </row>
    <row r="33" spans="1:7" ht="30" x14ac:dyDescent="0.25">
      <c r="A33" s="5" t="s">
        <v>71</v>
      </c>
      <c r="B33" s="7" t="s">
        <v>79</v>
      </c>
      <c r="C33" s="3" t="s">
        <v>37</v>
      </c>
      <c r="D33" s="3">
        <v>16</v>
      </c>
      <c r="E33" s="6">
        <f t="shared" si="0"/>
        <v>3775.2</v>
      </c>
      <c r="G33" s="14"/>
    </row>
    <row r="34" spans="1:7" ht="15.75" x14ac:dyDescent="0.25">
      <c r="A34" s="5"/>
      <c r="B34" s="7"/>
      <c r="C34" s="3"/>
      <c r="D34" s="16"/>
      <c r="E34" s="6"/>
      <c r="G34" s="14"/>
    </row>
    <row r="35" spans="1:7" s="12" customFormat="1" ht="15.75" x14ac:dyDescent="0.2">
      <c r="A35" s="8" t="s">
        <v>27</v>
      </c>
      <c r="B35" s="9"/>
      <c r="C35" s="10"/>
      <c r="D35" s="49"/>
      <c r="E35" s="11">
        <f>SUM(E17:E34)</f>
        <v>247780.02000000002</v>
      </c>
      <c r="G35" s="50"/>
    </row>
    <row r="37" spans="1:7" ht="30.6" customHeight="1" x14ac:dyDescent="0.25">
      <c r="A37" s="64" t="s">
        <v>81</v>
      </c>
      <c r="B37" s="64"/>
      <c r="C37" s="64"/>
      <c r="D37" s="64"/>
      <c r="E37" s="64"/>
    </row>
    <row r="38" spans="1:7" ht="34.5" customHeight="1" x14ac:dyDescent="0.25">
      <c r="A38" s="54" t="s">
        <v>16</v>
      </c>
      <c r="B38" s="54"/>
      <c r="C38" s="54"/>
      <c r="D38" s="54"/>
      <c r="E38" s="54"/>
    </row>
    <row r="39" spans="1:7" ht="22.9" customHeight="1" x14ac:dyDescent="0.25">
      <c r="A39" s="54" t="s">
        <v>15</v>
      </c>
      <c r="B39" s="54"/>
      <c r="C39" s="54"/>
      <c r="D39" s="54"/>
      <c r="E39" s="54"/>
    </row>
    <row r="40" spans="1:7" x14ac:dyDescent="0.25">
      <c r="A40" s="54" t="s">
        <v>29</v>
      </c>
      <c r="B40" s="54"/>
      <c r="C40" s="54"/>
      <c r="D40" s="54"/>
      <c r="E40" s="54"/>
    </row>
    <row r="41" spans="1:7" x14ac:dyDescent="0.25">
      <c r="A41" s="46"/>
      <c r="B41" s="46"/>
      <c r="C41" s="46"/>
      <c r="D41" s="46"/>
      <c r="E41" s="46"/>
    </row>
    <row r="42" spans="1:7" x14ac:dyDescent="0.25">
      <c r="A42" s="46"/>
      <c r="B42" s="46"/>
      <c r="C42" s="46"/>
      <c r="D42" s="46"/>
      <c r="E42" s="46"/>
    </row>
    <row r="43" spans="1:7" x14ac:dyDescent="0.25">
      <c r="A43" s="46"/>
      <c r="B43" s="46"/>
      <c r="C43" s="46"/>
      <c r="D43" s="46"/>
      <c r="E43" s="46"/>
    </row>
    <row r="44" spans="1:7" x14ac:dyDescent="0.25">
      <c r="A44" s="65" t="s">
        <v>4</v>
      </c>
      <c r="B44" s="65"/>
      <c r="C44" s="65"/>
      <c r="D44" s="65"/>
      <c r="E44" s="65"/>
    </row>
    <row r="45" spans="1:7" x14ac:dyDescent="0.25">
      <c r="A45" s="66" t="s">
        <v>59</v>
      </c>
      <c r="B45" s="66"/>
      <c r="C45" s="66"/>
      <c r="D45" s="66"/>
      <c r="E45" s="66"/>
    </row>
    <row r="46" spans="1:7" x14ac:dyDescent="0.25">
      <c r="B46" s="62" t="s">
        <v>14</v>
      </c>
      <c r="C46" s="62"/>
      <c r="D46" s="62"/>
      <c r="E46" s="4" t="s">
        <v>5</v>
      </c>
    </row>
    <row r="47" spans="1:7" x14ac:dyDescent="0.25">
      <c r="A47" s="47"/>
      <c r="B47" s="47"/>
      <c r="C47" s="47"/>
      <c r="D47" s="47"/>
      <c r="E47" s="47"/>
    </row>
    <row r="48" spans="1:7" x14ac:dyDescent="0.25">
      <c r="A48" s="66" t="s">
        <v>28</v>
      </c>
      <c r="B48" s="66"/>
      <c r="C48" s="66"/>
      <c r="D48" s="66"/>
      <c r="E48" s="66"/>
    </row>
    <row r="49" spans="1:5" x14ac:dyDescent="0.25">
      <c r="B49" s="62" t="s">
        <v>14</v>
      </c>
      <c r="C49" s="62"/>
      <c r="D49" s="62"/>
      <c r="E49" s="4" t="s">
        <v>5</v>
      </c>
    </row>
    <row r="50" spans="1:5" x14ac:dyDescent="0.25">
      <c r="A50" s="2" t="s">
        <v>51</v>
      </c>
    </row>
    <row r="51" spans="1:5" x14ac:dyDescent="0.25">
      <c r="A51" s="12" t="s">
        <v>30</v>
      </c>
    </row>
    <row r="52" spans="1:5" ht="16.149999999999999" customHeight="1" x14ac:dyDescent="0.25">
      <c r="A52" s="12" t="s">
        <v>34</v>
      </c>
      <c r="B52" s="24">
        <f>'1кв'!B54</f>
        <v>-6788.7834999999614</v>
      </c>
    </row>
    <row r="53" spans="1:5" ht="30" x14ac:dyDescent="0.25">
      <c r="A53" s="48" t="s">
        <v>82</v>
      </c>
      <c r="B53" s="25"/>
    </row>
    <row r="54" spans="1:5" x14ac:dyDescent="0.25">
      <c r="A54" s="2" t="s">
        <v>31</v>
      </c>
      <c r="B54" s="25">
        <v>189921.35</v>
      </c>
    </row>
    <row r="55" spans="1:5" x14ac:dyDescent="0.25">
      <c r="A55" s="2" t="s">
        <v>40</v>
      </c>
      <c r="B55" s="25">
        <f>350*3</f>
        <v>1050</v>
      </c>
    </row>
    <row r="56" spans="1:5" x14ac:dyDescent="0.25">
      <c r="A56" s="2" t="s">
        <v>39</v>
      </c>
      <c r="B56" s="29">
        <f>3*330</f>
        <v>990</v>
      </c>
    </row>
    <row r="57" spans="1:5" x14ac:dyDescent="0.25">
      <c r="A57" s="2" t="s">
        <v>41</v>
      </c>
      <c r="B57" s="29">
        <f>3*200</f>
        <v>600</v>
      </c>
    </row>
    <row r="58" spans="1:5" ht="30" x14ac:dyDescent="0.25">
      <c r="A58" s="48" t="s">
        <v>33</v>
      </c>
      <c r="B58" s="26">
        <f>E35</f>
        <v>247780.02000000002</v>
      </c>
    </row>
    <row r="59" spans="1:5" x14ac:dyDescent="0.25">
      <c r="A59" s="13" t="s">
        <v>32</v>
      </c>
      <c r="B59" s="27">
        <f>B52+B54+B55+B56+B57-B58</f>
        <v>-62007.453499999974</v>
      </c>
    </row>
    <row r="62" spans="1:5" x14ac:dyDescent="0.25">
      <c r="A62" s="17"/>
      <c r="B62" s="18"/>
      <c r="C62" s="19"/>
      <c r="D62" s="18"/>
      <c r="E62" s="20"/>
    </row>
    <row r="63" spans="1:5" x14ac:dyDescent="0.25">
      <c r="A63" s="17"/>
      <c r="B63" s="18"/>
      <c r="C63" s="19"/>
      <c r="D63" s="18"/>
      <c r="E63" s="20"/>
    </row>
    <row r="64" spans="1:5" x14ac:dyDescent="0.25">
      <c r="A64" s="17"/>
      <c r="B64" s="18"/>
      <c r="C64" s="19"/>
      <c r="D64" s="18"/>
      <c r="E64" s="20"/>
    </row>
    <row r="65" spans="1:5" x14ac:dyDescent="0.25">
      <c r="A65" s="17"/>
      <c r="B65" s="18"/>
      <c r="C65" s="19"/>
      <c r="D65" s="18"/>
      <c r="E65" s="20"/>
    </row>
    <row r="66" spans="1:5" x14ac:dyDescent="0.25">
      <c r="A66" s="21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  <row r="71" spans="1:5" x14ac:dyDescent="0.25">
      <c r="A71" s="23"/>
      <c r="B71" s="22"/>
      <c r="C71" s="18"/>
      <c r="D71" s="22"/>
      <c r="E71" s="20"/>
    </row>
    <row r="72" spans="1:5" x14ac:dyDescent="0.25">
      <c r="A72" s="23"/>
      <c r="B72" s="22"/>
      <c r="C72" s="18"/>
      <c r="D72" s="22"/>
      <c r="E72" s="20"/>
    </row>
    <row r="73" spans="1:5" x14ac:dyDescent="0.25">
      <c r="A73" s="23"/>
      <c r="B73" s="22"/>
      <c r="C73" s="18"/>
      <c r="D73" s="22"/>
      <c r="E73" s="20"/>
    </row>
    <row r="74" spans="1:5" x14ac:dyDescent="0.25">
      <c r="A74" s="23"/>
      <c r="B74" s="22"/>
      <c r="C74" s="18"/>
      <c r="D74" s="22"/>
      <c r="E74" s="20"/>
    </row>
    <row r="75" spans="1:5" x14ac:dyDescent="0.25">
      <c r="A75" s="23"/>
      <c r="B75" s="22"/>
      <c r="C75" s="18"/>
      <c r="D75" s="22"/>
      <c r="E75" s="20"/>
    </row>
    <row r="76" spans="1:5" x14ac:dyDescent="0.25">
      <c r="A76" s="23"/>
      <c r="B76" s="22"/>
      <c r="C76" s="18"/>
      <c r="D76" s="22"/>
      <c r="E76" s="20"/>
    </row>
    <row r="77" spans="1:5" x14ac:dyDescent="0.25">
      <c r="A77" s="23"/>
      <c r="B77" s="22"/>
      <c r="C77" s="18"/>
      <c r="D77" s="22"/>
      <c r="E77" s="20"/>
    </row>
  </sheetData>
  <mergeCells count="24">
    <mergeCell ref="B49:D49"/>
    <mergeCell ref="A13:E13"/>
    <mergeCell ref="A14:E14"/>
    <mergeCell ref="A15:E15"/>
    <mergeCell ref="A37:E37"/>
    <mergeCell ref="A38:E38"/>
    <mergeCell ref="A39:E39"/>
    <mergeCell ref="A40:E40"/>
    <mergeCell ref="A44:E44"/>
    <mergeCell ref="A45:E45"/>
    <mergeCell ref="B46:D46"/>
    <mergeCell ref="A48:E48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topLeftCell="A22" zoomScaleSheetLayoutView="100" workbookViewId="0">
      <selection activeCell="A25" sqref="A25: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55" t="s">
        <v>10</v>
      </c>
      <c r="B1" s="55"/>
      <c r="C1" s="55"/>
      <c r="D1" s="55"/>
      <c r="E1" s="55"/>
    </row>
    <row r="2" spans="1:7" ht="35.25" customHeight="1" x14ac:dyDescent="0.25">
      <c r="A2" s="56" t="s">
        <v>11</v>
      </c>
      <c r="B2" s="57"/>
      <c r="C2" s="57"/>
      <c r="D2" s="57"/>
      <c r="E2" s="57"/>
    </row>
    <row r="3" spans="1:7" x14ac:dyDescent="0.25">
      <c r="A3" s="58" t="s">
        <v>65</v>
      </c>
      <c r="B3" s="58"/>
      <c r="C3" s="58"/>
      <c r="D3" s="58"/>
      <c r="E3" s="58"/>
    </row>
    <row r="4" spans="1:7" s="1" customFormat="1" ht="15.75" x14ac:dyDescent="0.25">
      <c r="A4" s="30" t="s">
        <v>12</v>
      </c>
      <c r="B4" s="31"/>
      <c r="C4" s="31"/>
      <c r="D4" s="59" t="s">
        <v>66</v>
      </c>
      <c r="E4" s="59"/>
    </row>
    <row r="5" spans="1:7" ht="22.9" customHeight="1" x14ac:dyDescent="0.25">
      <c r="A5" s="54" t="s">
        <v>0</v>
      </c>
      <c r="B5" s="54"/>
      <c r="C5" s="54"/>
      <c r="D5" s="54"/>
      <c r="E5" s="54"/>
    </row>
    <row r="6" spans="1:7" ht="13.9" customHeight="1" x14ac:dyDescent="0.25">
      <c r="A6" s="60" t="s">
        <v>19</v>
      </c>
      <c r="B6" s="60"/>
      <c r="C6" s="60"/>
      <c r="D6" s="60"/>
      <c r="E6" s="60"/>
    </row>
    <row r="7" spans="1:7" x14ac:dyDescent="0.25">
      <c r="A7" s="61" t="s">
        <v>1</v>
      </c>
      <c r="B7" s="61"/>
      <c r="C7" s="61"/>
      <c r="D7" s="61"/>
      <c r="E7" s="61"/>
    </row>
    <row r="8" spans="1:7" x14ac:dyDescent="0.25">
      <c r="A8" s="54" t="s">
        <v>20</v>
      </c>
      <c r="B8" s="54"/>
      <c r="C8" s="54"/>
      <c r="D8" s="54"/>
      <c r="E8" s="54"/>
    </row>
    <row r="9" spans="1:7" ht="28.5" customHeight="1" x14ac:dyDescent="0.25">
      <c r="A9" s="54" t="s">
        <v>21</v>
      </c>
      <c r="B9" s="54"/>
      <c r="C9" s="54"/>
      <c r="D9" s="54"/>
      <c r="E9" s="54"/>
    </row>
    <row r="10" spans="1:7" x14ac:dyDescent="0.25">
      <c r="A10" s="54" t="s">
        <v>17</v>
      </c>
      <c r="B10" s="54"/>
      <c r="C10" s="54"/>
      <c r="D10" s="54"/>
      <c r="E10" s="54"/>
    </row>
    <row r="11" spans="1:7" x14ac:dyDescent="0.25">
      <c r="A11" s="54" t="s">
        <v>50</v>
      </c>
      <c r="B11" s="54"/>
      <c r="C11" s="54"/>
      <c r="D11" s="54"/>
      <c r="E11" s="54"/>
    </row>
    <row r="12" spans="1:7" ht="34.5" customHeight="1" x14ac:dyDescent="0.25">
      <c r="A12" s="54" t="s">
        <v>13</v>
      </c>
      <c r="B12" s="54"/>
      <c r="C12" s="54"/>
      <c r="D12" s="54"/>
      <c r="E12" s="54"/>
    </row>
    <row r="13" spans="1:7" ht="61.5" customHeight="1" x14ac:dyDescent="0.25">
      <c r="A13" s="54" t="s">
        <v>22</v>
      </c>
      <c r="B13" s="54"/>
      <c r="C13" s="54"/>
      <c r="D13" s="54"/>
      <c r="E13" s="54"/>
    </row>
    <row r="14" spans="1:7" ht="31.5" customHeight="1" x14ac:dyDescent="0.25">
      <c r="A14" s="63" t="s">
        <v>23</v>
      </c>
      <c r="B14" s="63"/>
      <c r="C14" s="63"/>
      <c r="D14" s="63"/>
      <c r="E14" s="63"/>
    </row>
    <row r="15" spans="1:7" x14ac:dyDescent="0.25">
      <c r="A15" s="63"/>
      <c r="B15" s="63"/>
      <c r="C15" s="63"/>
      <c r="D15" s="63"/>
      <c r="E15" s="63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15.89</v>
      </c>
      <c r="E17" s="6">
        <f>D17*F15*G15</f>
        <v>128432.514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6.06</v>
      </c>
      <c r="E18" s="6">
        <f>D18*F15*G15</f>
        <v>48980.55599999999</v>
      </c>
      <c r="G18" s="14"/>
    </row>
    <row r="19" spans="1:7" x14ac:dyDescent="0.25">
      <c r="A19" s="5" t="s">
        <v>47</v>
      </c>
      <c r="B19" s="7" t="s">
        <v>67</v>
      </c>
      <c r="C19" s="3" t="s">
        <v>25</v>
      </c>
      <c r="D19" s="3"/>
      <c r="E19" s="6">
        <v>1063.1400000000001</v>
      </c>
      <c r="G19" s="14"/>
    </row>
    <row r="20" spans="1:7" x14ac:dyDescent="0.25">
      <c r="A20" s="5" t="s">
        <v>42</v>
      </c>
      <c r="B20" s="7" t="s">
        <v>67</v>
      </c>
      <c r="C20" s="3" t="s">
        <v>25</v>
      </c>
      <c r="D20" s="3"/>
      <c r="E20" s="32">
        <v>0</v>
      </c>
    </row>
    <row r="21" spans="1:7" x14ac:dyDescent="0.25">
      <c r="A21" s="33" t="s">
        <v>43</v>
      </c>
      <c r="B21" s="7" t="s">
        <v>67</v>
      </c>
      <c r="C21" s="3" t="s">
        <v>25</v>
      </c>
      <c r="D21" s="3"/>
      <c r="E21" s="32">
        <v>8576.5499999999993</v>
      </c>
    </row>
    <row r="22" spans="1:7" x14ac:dyDescent="0.25">
      <c r="A22" s="5" t="s">
        <v>44</v>
      </c>
      <c r="B22" s="7" t="s">
        <v>67</v>
      </c>
      <c r="C22" s="3" t="s">
        <v>25</v>
      </c>
      <c r="D22" s="3"/>
      <c r="E22" s="6">
        <v>4806.3500000000004</v>
      </c>
    </row>
    <row r="23" spans="1:7" x14ac:dyDescent="0.25">
      <c r="A23" s="5" t="s">
        <v>45</v>
      </c>
      <c r="B23" s="7" t="s">
        <v>67</v>
      </c>
      <c r="C23" s="3" t="s">
        <v>25</v>
      </c>
      <c r="D23" s="3"/>
      <c r="E23" s="6">
        <v>1994.94</v>
      </c>
      <c r="G23" s="14"/>
    </row>
    <row r="24" spans="1:7" ht="15.75" x14ac:dyDescent="0.25">
      <c r="A24" s="5" t="s">
        <v>26</v>
      </c>
      <c r="B24" s="7" t="s">
        <v>67</v>
      </c>
      <c r="C24" s="3" t="s">
        <v>25</v>
      </c>
      <c r="D24" s="16"/>
      <c r="E24" s="6">
        <v>3329.74</v>
      </c>
      <c r="G24" s="14"/>
    </row>
    <row r="25" spans="1:7" ht="15.75" x14ac:dyDescent="0.25">
      <c r="A25" s="17" t="s">
        <v>84</v>
      </c>
      <c r="B25" s="7" t="s">
        <v>67</v>
      </c>
      <c r="C25" s="3" t="s">
        <v>25</v>
      </c>
      <c r="D25" s="16"/>
      <c r="E25" s="6">
        <v>12000</v>
      </c>
      <c r="G25" s="14"/>
    </row>
    <row r="26" spans="1:7" ht="30" x14ac:dyDescent="0.25">
      <c r="A26" s="34" t="s">
        <v>83</v>
      </c>
      <c r="B26" s="7"/>
      <c r="C26" s="19"/>
      <c r="D26" s="16"/>
      <c r="E26" s="6">
        <v>12578.3</v>
      </c>
      <c r="G26" s="14"/>
    </row>
    <row r="27" spans="1:7" ht="30" x14ac:dyDescent="0.25">
      <c r="A27" s="34" t="s">
        <v>87</v>
      </c>
      <c r="B27" s="45"/>
      <c r="C27" s="43"/>
      <c r="D27" s="3"/>
      <c r="E27" s="6">
        <v>9279.25</v>
      </c>
      <c r="F27" s="6"/>
    </row>
    <row r="28" spans="1:7" ht="15.75" x14ac:dyDescent="0.25">
      <c r="B28" s="44"/>
      <c r="C28" s="41"/>
      <c r="D28" s="35"/>
      <c r="E28" s="37"/>
      <c r="F28" s="36"/>
    </row>
    <row r="29" spans="1:7" x14ac:dyDescent="0.25">
      <c r="A29" s="8" t="s">
        <v>27</v>
      </c>
      <c r="B29" s="9"/>
      <c r="C29" s="10"/>
      <c r="D29" s="28"/>
      <c r="E29" s="11">
        <f>SUM(E17:E28)</f>
        <v>231041.33999999997</v>
      </c>
    </row>
    <row r="30" spans="1:7" ht="10.15" customHeight="1" x14ac:dyDescent="0.25"/>
    <row r="31" spans="1:7" ht="30.6" customHeight="1" x14ac:dyDescent="0.25">
      <c r="A31" s="64" t="s">
        <v>85</v>
      </c>
      <c r="B31" s="64"/>
      <c r="C31" s="64"/>
      <c r="D31" s="64"/>
      <c r="E31" s="64"/>
    </row>
    <row r="32" spans="1:7" ht="34.5" customHeight="1" x14ac:dyDescent="0.25">
      <c r="A32" s="54" t="s">
        <v>16</v>
      </c>
      <c r="B32" s="54"/>
      <c r="C32" s="54"/>
      <c r="D32" s="54"/>
      <c r="E32" s="54"/>
    </row>
    <row r="33" spans="1:5" ht="22.9" customHeight="1" x14ac:dyDescent="0.25">
      <c r="A33" s="54" t="s">
        <v>15</v>
      </c>
      <c r="B33" s="54"/>
      <c r="C33" s="54"/>
      <c r="D33" s="54"/>
      <c r="E33" s="54"/>
    </row>
    <row r="34" spans="1:5" x14ac:dyDescent="0.25">
      <c r="A34" s="54" t="s">
        <v>29</v>
      </c>
      <c r="B34" s="54"/>
      <c r="C34" s="54"/>
      <c r="D34" s="54"/>
      <c r="E34" s="54"/>
    </row>
    <row r="35" spans="1:5" x14ac:dyDescent="0.25">
      <c r="A35" s="46"/>
      <c r="B35" s="46"/>
      <c r="C35" s="46"/>
      <c r="D35" s="46"/>
      <c r="E35" s="46"/>
    </row>
    <row r="36" spans="1:5" x14ac:dyDescent="0.25">
      <c r="A36" s="46"/>
      <c r="B36" s="46"/>
      <c r="C36" s="46"/>
      <c r="D36" s="46"/>
      <c r="E36" s="46"/>
    </row>
    <row r="37" spans="1:5" x14ac:dyDescent="0.25">
      <c r="A37" s="46"/>
      <c r="B37" s="46"/>
      <c r="C37" s="46"/>
      <c r="D37" s="46"/>
      <c r="E37" s="46"/>
    </row>
    <row r="38" spans="1:5" x14ac:dyDescent="0.25">
      <c r="A38" s="65" t="s">
        <v>4</v>
      </c>
      <c r="B38" s="65"/>
      <c r="C38" s="65"/>
      <c r="D38" s="65"/>
      <c r="E38" s="65"/>
    </row>
    <row r="39" spans="1:5" x14ac:dyDescent="0.25">
      <c r="A39" s="66" t="s">
        <v>59</v>
      </c>
      <c r="B39" s="66"/>
      <c r="C39" s="66"/>
      <c r="D39" s="66"/>
      <c r="E39" s="66"/>
    </row>
    <row r="40" spans="1:5" x14ac:dyDescent="0.25">
      <c r="B40" s="62" t="s">
        <v>14</v>
      </c>
      <c r="C40" s="62"/>
      <c r="D40" s="62"/>
      <c r="E40" s="4" t="s">
        <v>5</v>
      </c>
    </row>
    <row r="41" spans="1:5" x14ac:dyDescent="0.25">
      <c r="A41" s="47"/>
      <c r="B41" s="47"/>
      <c r="C41" s="47"/>
      <c r="D41" s="47"/>
      <c r="E41" s="47"/>
    </row>
    <row r="42" spans="1:5" x14ac:dyDescent="0.25">
      <c r="A42" s="66" t="s">
        <v>28</v>
      </c>
      <c r="B42" s="66"/>
      <c r="C42" s="66"/>
      <c r="D42" s="66"/>
      <c r="E42" s="66"/>
    </row>
    <row r="43" spans="1:5" x14ac:dyDescent="0.25">
      <c r="B43" s="62" t="s">
        <v>14</v>
      </c>
      <c r="C43" s="62"/>
      <c r="D43" s="62"/>
      <c r="E43" s="4" t="s">
        <v>5</v>
      </c>
    </row>
    <row r="44" spans="1:5" x14ac:dyDescent="0.25">
      <c r="A44" s="2" t="s">
        <v>51</v>
      </c>
    </row>
    <row r="45" spans="1:5" x14ac:dyDescent="0.25">
      <c r="A45" s="12" t="s">
        <v>30</v>
      </c>
    </row>
    <row r="46" spans="1:5" ht="16.149999999999999" customHeight="1" x14ac:dyDescent="0.25">
      <c r="A46" s="12" t="s">
        <v>34</v>
      </c>
      <c r="B46" s="24">
        <f>'2кв'!B59</f>
        <v>-62007.453499999974</v>
      </c>
    </row>
    <row r="47" spans="1:5" ht="30" x14ac:dyDescent="0.25">
      <c r="A47" s="48" t="s">
        <v>86</v>
      </c>
      <c r="B47" s="25"/>
    </row>
    <row r="48" spans="1:5" x14ac:dyDescent="0.25">
      <c r="A48" s="2" t="s">
        <v>31</v>
      </c>
      <c r="B48" s="25">
        <v>197586.02</v>
      </c>
    </row>
    <row r="49" spans="1:5" x14ac:dyDescent="0.25">
      <c r="A49" s="2" t="s">
        <v>40</v>
      </c>
      <c r="B49" s="25">
        <f>350*3</f>
        <v>1050</v>
      </c>
    </row>
    <row r="50" spans="1:5" x14ac:dyDescent="0.25">
      <c r="A50" s="2" t="s">
        <v>39</v>
      </c>
      <c r="B50" s="29">
        <f>3*330</f>
        <v>990</v>
      </c>
    </row>
    <row r="51" spans="1:5" x14ac:dyDescent="0.25">
      <c r="A51" s="2" t="s">
        <v>41</v>
      </c>
      <c r="B51" s="29">
        <f>3*200</f>
        <v>600</v>
      </c>
    </row>
    <row r="52" spans="1:5" ht="30" x14ac:dyDescent="0.25">
      <c r="A52" s="48" t="s">
        <v>33</v>
      </c>
      <c r="B52" s="26">
        <f>E29</f>
        <v>231041.33999999997</v>
      </c>
    </row>
    <row r="53" spans="1:5" x14ac:dyDescent="0.25">
      <c r="A53" s="13" t="s">
        <v>32</v>
      </c>
      <c r="B53" s="27">
        <f>B46+B48+B49+B50+B51-B52</f>
        <v>-92822.773499999952</v>
      </c>
    </row>
    <row r="56" spans="1:5" x14ac:dyDescent="0.25">
      <c r="A56" s="17"/>
      <c r="B56" s="18">
        <v>-4816.21</v>
      </c>
      <c r="C56" s="19"/>
      <c r="D56" s="18"/>
      <c r="E56" s="20"/>
    </row>
    <row r="57" spans="1:5" x14ac:dyDescent="0.25">
      <c r="A57" s="17"/>
      <c r="B57" s="18"/>
      <c r="C57" s="19"/>
      <c r="D57" s="18"/>
      <c r="E57" s="20"/>
    </row>
    <row r="58" spans="1:5" x14ac:dyDescent="0.25">
      <c r="A58" s="17"/>
      <c r="B58" s="18"/>
      <c r="C58" s="19"/>
      <c r="D58" s="18"/>
      <c r="E58" s="20"/>
    </row>
    <row r="59" spans="1:5" x14ac:dyDescent="0.25">
      <c r="A59" s="17"/>
      <c r="B59" s="18"/>
      <c r="C59" s="19"/>
      <c r="D59" s="18"/>
      <c r="E59" s="20"/>
    </row>
    <row r="60" spans="1:5" x14ac:dyDescent="0.25">
      <c r="A60" s="21"/>
      <c r="B60" s="22"/>
      <c r="C60" s="18"/>
      <c r="D60" s="22"/>
      <c r="E60" s="20"/>
    </row>
    <row r="61" spans="1:5" x14ac:dyDescent="0.25">
      <c r="A61" s="23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  <row r="71" spans="1:5" x14ac:dyDescent="0.25">
      <c r="A71" s="23"/>
      <c r="B71" s="22"/>
      <c r="C71" s="18"/>
      <c r="D71" s="22"/>
      <c r="E71" s="20"/>
    </row>
  </sheetData>
  <mergeCells count="24">
    <mergeCell ref="B43:D43"/>
    <mergeCell ref="A13:E13"/>
    <mergeCell ref="A14:E14"/>
    <mergeCell ref="A15:E15"/>
    <mergeCell ref="A31:E31"/>
    <mergeCell ref="A32:E32"/>
    <mergeCell ref="A33:E33"/>
    <mergeCell ref="A34:E34"/>
    <mergeCell ref="A38:E38"/>
    <mergeCell ref="A39:E39"/>
    <mergeCell ref="B40:D40"/>
    <mergeCell ref="A42:E42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view="pageBreakPreview" topLeftCell="A40" zoomScaleSheetLayoutView="100" workbookViewId="0">
      <selection activeCell="E20" sqref="E2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55" t="s">
        <v>10</v>
      </c>
      <c r="B1" s="55"/>
      <c r="C1" s="55"/>
      <c r="D1" s="55"/>
      <c r="E1" s="55"/>
    </row>
    <row r="2" spans="1:7" ht="35.25" customHeight="1" x14ac:dyDescent="0.25">
      <c r="A2" s="56" t="s">
        <v>11</v>
      </c>
      <c r="B2" s="57"/>
      <c r="C2" s="57"/>
      <c r="D2" s="57"/>
      <c r="E2" s="57"/>
    </row>
    <row r="3" spans="1:7" x14ac:dyDescent="0.25">
      <c r="A3" s="58" t="s">
        <v>88</v>
      </c>
      <c r="B3" s="58"/>
      <c r="C3" s="58"/>
      <c r="D3" s="58"/>
      <c r="E3" s="58"/>
    </row>
    <row r="4" spans="1:7" s="1" customFormat="1" ht="15.75" x14ac:dyDescent="0.25">
      <c r="A4" s="30" t="s">
        <v>12</v>
      </c>
      <c r="B4" s="31"/>
      <c r="C4" s="31"/>
      <c r="D4" s="67"/>
      <c r="E4" s="67" t="s">
        <v>89</v>
      </c>
    </row>
    <row r="5" spans="1:7" ht="22.9" customHeight="1" x14ac:dyDescent="0.25">
      <c r="A5" s="54" t="s">
        <v>0</v>
      </c>
      <c r="B5" s="54"/>
      <c r="C5" s="54"/>
      <c r="D5" s="54"/>
      <c r="E5" s="54"/>
    </row>
    <row r="6" spans="1:7" x14ac:dyDescent="0.25">
      <c r="A6" s="60" t="s">
        <v>19</v>
      </c>
      <c r="B6" s="60"/>
      <c r="C6" s="60"/>
      <c r="D6" s="60"/>
      <c r="E6" s="60"/>
    </row>
    <row r="7" spans="1:7" x14ac:dyDescent="0.25">
      <c r="A7" s="61" t="s">
        <v>1</v>
      </c>
      <c r="B7" s="61"/>
      <c r="C7" s="61"/>
      <c r="D7" s="61"/>
      <c r="E7" s="61"/>
    </row>
    <row r="8" spans="1:7" x14ac:dyDescent="0.25">
      <c r="A8" s="54" t="s">
        <v>20</v>
      </c>
      <c r="B8" s="54"/>
      <c r="C8" s="54"/>
      <c r="D8" s="54"/>
      <c r="E8" s="54"/>
    </row>
    <row r="9" spans="1:7" ht="28.5" customHeight="1" x14ac:dyDescent="0.25">
      <c r="A9" s="54" t="s">
        <v>21</v>
      </c>
      <c r="B9" s="54"/>
      <c r="C9" s="54"/>
      <c r="D9" s="54"/>
      <c r="E9" s="54"/>
    </row>
    <row r="10" spans="1:7" x14ac:dyDescent="0.25">
      <c r="A10" s="54" t="s">
        <v>17</v>
      </c>
      <c r="B10" s="54"/>
      <c r="C10" s="54"/>
      <c r="D10" s="54"/>
      <c r="E10" s="54"/>
    </row>
    <row r="11" spans="1:7" x14ac:dyDescent="0.25">
      <c r="A11" s="54" t="s">
        <v>50</v>
      </c>
      <c r="B11" s="54"/>
      <c r="C11" s="54"/>
      <c r="D11" s="54"/>
      <c r="E11" s="54"/>
    </row>
    <row r="12" spans="1:7" ht="34.5" customHeight="1" x14ac:dyDescent="0.25">
      <c r="A12" s="54" t="s">
        <v>13</v>
      </c>
      <c r="B12" s="54"/>
      <c r="C12" s="54"/>
      <c r="D12" s="54"/>
      <c r="E12" s="54"/>
    </row>
    <row r="13" spans="1:7" ht="61.5" customHeight="1" x14ac:dyDescent="0.25">
      <c r="A13" s="54" t="s">
        <v>22</v>
      </c>
      <c r="B13" s="54"/>
      <c r="C13" s="54"/>
      <c r="D13" s="54"/>
      <c r="E13" s="54"/>
    </row>
    <row r="14" spans="1:7" ht="31.5" customHeight="1" x14ac:dyDescent="0.25">
      <c r="A14" s="63" t="s">
        <v>23</v>
      </c>
      <c r="B14" s="63"/>
      <c r="C14" s="63"/>
      <c r="D14" s="63"/>
      <c r="E14" s="63"/>
    </row>
    <row r="15" spans="1:7" x14ac:dyDescent="0.25">
      <c r="A15" s="63"/>
      <c r="B15" s="63"/>
      <c r="C15" s="63"/>
      <c r="D15" s="63"/>
      <c r="E15" s="63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15.89</v>
      </c>
      <c r="E17" s="6">
        <f>D17*F15*G15</f>
        <v>128432.514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6.06</v>
      </c>
      <c r="E18" s="6">
        <f>D18*F15*G15</f>
        <v>48980.55599999999</v>
      </c>
      <c r="G18" s="14"/>
    </row>
    <row r="19" spans="1:7" x14ac:dyDescent="0.25">
      <c r="A19" s="5" t="s">
        <v>47</v>
      </c>
      <c r="B19" s="7" t="s">
        <v>90</v>
      </c>
      <c r="C19" s="3" t="s">
        <v>25</v>
      </c>
      <c r="D19" s="3"/>
      <c r="E19" s="6">
        <v>0</v>
      </c>
      <c r="G19" s="14"/>
    </row>
    <row r="20" spans="1:7" x14ac:dyDescent="0.25">
      <c r="A20" s="5" t="s">
        <v>42</v>
      </c>
      <c r="B20" s="7" t="s">
        <v>90</v>
      </c>
      <c r="C20" s="3" t="s">
        <v>25</v>
      </c>
      <c r="D20" s="3"/>
      <c r="E20" s="32">
        <v>0</v>
      </c>
    </row>
    <row r="21" spans="1:7" x14ac:dyDescent="0.25">
      <c r="A21" s="33" t="s">
        <v>43</v>
      </c>
      <c r="B21" s="7" t="s">
        <v>90</v>
      </c>
      <c r="C21" s="3" t="s">
        <v>25</v>
      </c>
      <c r="D21" s="3"/>
      <c r="E21" s="32">
        <v>14049.15</v>
      </c>
    </row>
    <row r="22" spans="1:7" x14ac:dyDescent="0.25">
      <c r="A22" s="5" t="s">
        <v>44</v>
      </c>
      <c r="B22" s="7" t="s">
        <v>90</v>
      </c>
      <c r="C22" s="3" t="s">
        <v>25</v>
      </c>
      <c r="D22" s="3"/>
      <c r="E22" s="6">
        <v>3719.95</v>
      </c>
    </row>
    <row r="23" spans="1:7" x14ac:dyDescent="0.25">
      <c r="A23" s="5" t="s">
        <v>45</v>
      </c>
      <c r="B23" s="7" t="s">
        <v>90</v>
      </c>
      <c r="C23" s="3" t="s">
        <v>25</v>
      </c>
      <c r="D23" s="3"/>
      <c r="E23" s="6">
        <v>3407.95</v>
      </c>
      <c r="G23" s="14"/>
    </row>
    <row r="24" spans="1:7" ht="15.75" x14ac:dyDescent="0.25">
      <c r="A24" s="5" t="s">
        <v>26</v>
      </c>
      <c r="B24" s="7" t="s">
        <v>90</v>
      </c>
      <c r="C24" s="3" t="s">
        <v>25</v>
      </c>
      <c r="D24" s="16"/>
      <c r="E24" s="6">
        <f>170+1737.09</f>
        <v>1907.09</v>
      </c>
      <c r="G24" s="14"/>
    </row>
    <row r="25" spans="1:7" ht="15.75" x14ac:dyDescent="0.25">
      <c r="B25" s="44"/>
      <c r="C25" s="41"/>
      <c r="D25" s="35"/>
      <c r="E25" s="37"/>
      <c r="F25" s="36"/>
    </row>
    <row r="26" spans="1:7" x14ac:dyDescent="0.25">
      <c r="A26" s="8" t="s">
        <v>27</v>
      </c>
      <c r="B26" s="9"/>
      <c r="C26" s="10"/>
      <c r="D26" s="28"/>
      <c r="E26" s="11">
        <f>SUM(E17:E25)</f>
        <v>200497.21</v>
      </c>
    </row>
    <row r="27" spans="1:7" ht="10.15" customHeight="1" x14ac:dyDescent="0.25"/>
    <row r="28" spans="1:7" ht="30.6" customHeight="1" x14ac:dyDescent="0.25">
      <c r="A28" s="64" t="s">
        <v>91</v>
      </c>
      <c r="B28" s="64"/>
      <c r="C28" s="64"/>
      <c r="D28" s="64"/>
      <c r="E28" s="64"/>
    </row>
    <row r="29" spans="1:7" ht="34.5" customHeight="1" x14ac:dyDescent="0.25">
      <c r="A29" s="54" t="s">
        <v>16</v>
      </c>
      <c r="B29" s="54"/>
      <c r="C29" s="54"/>
      <c r="D29" s="54"/>
      <c r="E29" s="54"/>
    </row>
    <row r="30" spans="1:7" ht="22.9" customHeight="1" x14ac:dyDescent="0.25">
      <c r="A30" s="54" t="s">
        <v>15</v>
      </c>
      <c r="B30" s="54"/>
      <c r="C30" s="54"/>
      <c r="D30" s="54"/>
      <c r="E30" s="54"/>
    </row>
    <row r="31" spans="1:7" x14ac:dyDescent="0.25">
      <c r="A31" s="54" t="s">
        <v>29</v>
      </c>
      <c r="B31" s="54"/>
      <c r="C31" s="54"/>
      <c r="D31" s="54"/>
      <c r="E31" s="54"/>
    </row>
    <row r="32" spans="1:7" x14ac:dyDescent="0.25">
      <c r="A32" s="51"/>
      <c r="B32" s="51"/>
      <c r="C32" s="51"/>
      <c r="D32" s="51"/>
      <c r="E32" s="51"/>
    </row>
    <row r="33" spans="1:5" x14ac:dyDescent="0.25">
      <c r="A33" s="51"/>
      <c r="B33" s="51"/>
      <c r="C33" s="51"/>
      <c r="D33" s="51"/>
      <c r="E33" s="51"/>
    </row>
    <row r="34" spans="1:5" x14ac:dyDescent="0.25">
      <c r="A34" s="51"/>
      <c r="B34" s="51"/>
      <c r="C34" s="51"/>
      <c r="D34" s="51"/>
      <c r="E34" s="51"/>
    </row>
    <row r="35" spans="1:5" x14ac:dyDescent="0.25">
      <c r="A35" s="65" t="s">
        <v>4</v>
      </c>
      <c r="B35" s="65"/>
      <c r="C35" s="65"/>
      <c r="D35" s="65"/>
      <c r="E35" s="65"/>
    </row>
    <row r="36" spans="1:5" x14ac:dyDescent="0.25">
      <c r="A36" s="66" t="s">
        <v>59</v>
      </c>
      <c r="B36" s="66"/>
      <c r="C36" s="66"/>
      <c r="D36" s="66"/>
      <c r="E36" s="66"/>
    </row>
    <row r="37" spans="1:5" x14ac:dyDescent="0.25">
      <c r="B37" s="62" t="s">
        <v>14</v>
      </c>
      <c r="C37" s="62"/>
      <c r="D37" s="62"/>
      <c r="E37" s="4" t="s">
        <v>5</v>
      </c>
    </row>
    <row r="38" spans="1:5" x14ac:dyDescent="0.25">
      <c r="A38" s="53"/>
      <c r="B38" s="53"/>
      <c r="C38" s="53"/>
      <c r="D38" s="53"/>
      <c r="E38" s="53"/>
    </row>
    <row r="39" spans="1:5" x14ac:dyDescent="0.25">
      <c r="A39" s="66" t="s">
        <v>28</v>
      </c>
      <c r="B39" s="66"/>
      <c r="C39" s="66"/>
      <c r="D39" s="66"/>
      <c r="E39" s="66"/>
    </row>
    <row r="40" spans="1:5" x14ac:dyDescent="0.25">
      <c r="B40" s="62" t="s">
        <v>14</v>
      </c>
      <c r="C40" s="62"/>
      <c r="D40" s="62"/>
      <c r="E40" s="4" t="s">
        <v>5</v>
      </c>
    </row>
    <row r="41" spans="1:5" x14ac:dyDescent="0.25">
      <c r="A41" s="2" t="s">
        <v>51</v>
      </c>
    </row>
    <row r="42" spans="1:5" x14ac:dyDescent="0.25">
      <c r="A42" s="12" t="s">
        <v>30</v>
      </c>
    </row>
    <row r="43" spans="1:5" ht="16.149999999999999" customHeight="1" x14ac:dyDescent="0.25">
      <c r="A43" s="12" t="s">
        <v>34</v>
      </c>
      <c r="B43" s="24">
        <f>'3кв'!B53</f>
        <v>-92822.773499999952</v>
      </c>
    </row>
    <row r="44" spans="1:5" ht="30" x14ac:dyDescent="0.25">
      <c r="A44" s="52" t="s">
        <v>92</v>
      </c>
      <c r="B44" s="25"/>
    </row>
    <row r="45" spans="1:5" x14ac:dyDescent="0.25">
      <c r="A45" s="2" t="s">
        <v>31</v>
      </c>
      <c r="B45" s="25">
        <v>230964.26</v>
      </c>
    </row>
    <row r="46" spans="1:5" x14ac:dyDescent="0.25">
      <c r="A46" s="2" t="s">
        <v>40</v>
      </c>
      <c r="B46" s="25">
        <f>350*3</f>
        <v>1050</v>
      </c>
    </row>
    <row r="47" spans="1:5" x14ac:dyDescent="0.25">
      <c r="A47" s="2" t="s">
        <v>39</v>
      </c>
      <c r="B47" s="29">
        <f>3*330</f>
        <v>990</v>
      </c>
    </row>
    <row r="48" spans="1:5" x14ac:dyDescent="0.25">
      <c r="A48" s="2" t="s">
        <v>41</v>
      </c>
      <c r="B48" s="29">
        <f>3*200</f>
        <v>600</v>
      </c>
    </row>
    <row r="49" spans="1:5" ht="30" x14ac:dyDescent="0.25">
      <c r="A49" s="52" t="s">
        <v>33</v>
      </c>
      <c r="B49" s="26">
        <f>E26</f>
        <v>200497.21</v>
      </c>
    </row>
    <row r="50" spans="1:5" x14ac:dyDescent="0.25">
      <c r="A50" s="13" t="s">
        <v>32</v>
      </c>
      <c r="B50" s="27">
        <f>B43+B45+B46+B47+B48-B49</f>
        <v>-59715.723499999935</v>
      </c>
    </row>
    <row r="53" spans="1:5" x14ac:dyDescent="0.25">
      <c r="A53" s="17"/>
      <c r="B53" s="18"/>
      <c r="C53" s="19"/>
      <c r="D53" s="18"/>
      <c r="E53" s="20"/>
    </row>
    <row r="54" spans="1:5" x14ac:dyDescent="0.25">
      <c r="A54" s="17"/>
      <c r="B54" s="18"/>
      <c r="C54" s="19"/>
      <c r="D54" s="18"/>
      <c r="E54" s="20"/>
    </row>
    <row r="55" spans="1:5" x14ac:dyDescent="0.25">
      <c r="A55" s="17"/>
      <c r="B55" s="18"/>
      <c r="C55" s="19"/>
      <c r="D55" s="18"/>
      <c r="E55" s="20"/>
    </row>
    <row r="56" spans="1:5" x14ac:dyDescent="0.25">
      <c r="A56" s="17"/>
      <c r="B56" s="18"/>
      <c r="C56" s="19"/>
      <c r="D56" s="18"/>
      <c r="E56" s="20"/>
    </row>
    <row r="57" spans="1:5" x14ac:dyDescent="0.25">
      <c r="A57" s="21"/>
      <c r="B57" s="22"/>
      <c r="C57" s="18"/>
      <c r="D57" s="22"/>
      <c r="E57" s="20"/>
    </row>
    <row r="58" spans="1:5" x14ac:dyDescent="0.25">
      <c r="A58" s="23"/>
      <c r="B58" s="22"/>
      <c r="C58" s="18"/>
      <c r="D58" s="22"/>
      <c r="E58" s="20"/>
    </row>
    <row r="59" spans="1:5" x14ac:dyDescent="0.25">
      <c r="A59" s="23"/>
      <c r="B59" s="22"/>
      <c r="C59" s="18"/>
      <c r="D59" s="22"/>
      <c r="E59" s="20"/>
    </row>
    <row r="60" spans="1:5" x14ac:dyDescent="0.25">
      <c r="A60" s="23"/>
      <c r="B60" s="22"/>
      <c r="C60" s="18"/>
      <c r="D60" s="22"/>
      <c r="E60" s="20"/>
    </row>
    <row r="61" spans="1:5" x14ac:dyDescent="0.25">
      <c r="A61" s="23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</sheetData>
  <mergeCells count="23">
    <mergeCell ref="A31:E31"/>
    <mergeCell ref="A35:E35"/>
    <mergeCell ref="A36:E36"/>
    <mergeCell ref="B37:D37"/>
    <mergeCell ref="A39:E39"/>
    <mergeCell ref="B40:D40"/>
    <mergeCell ref="A13:E13"/>
    <mergeCell ref="A14:E14"/>
    <mergeCell ref="A15:E15"/>
    <mergeCell ref="A28:E28"/>
    <mergeCell ref="A29:E29"/>
    <mergeCell ref="A30:E30"/>
    <mergeCell ref="A7:E7"/>
    <mergeCell ref="A8:E8"/>
    <mergeCell ref="A9:E9"/>
    <mergeCell ref="A10:E10"/>
    <mergeCell ref="A11:E11"/>
    <mergeCell ref="A12:E12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BreakPreview" topLeftCell="A19" zoomScaleSheetLayoutView="100" workbookViewId="0">
      <selection activeCell="D36" sqref="D36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68" t="s">
        <v>93</v>
      </c>
      <c r="B1" s="68"/>
      <c r="C1" s="68"/>
      <c r="D1" s="69"/>
    </row>
    <row r="2" spans="1:4" ht="15.75" x14ac:dyDescent="0.25">
      <c r="A2" s="70" t="s">
        <v>94</v>
      </c>
      <c r="B2" s="70"/>
      <c r="C2" s="70"/>
      <c r="D2" s="71"/>
    </row>
    <row r="3" spans="1:4" ht="15.75" x14ac:dyDescent="0.25">
      <c r="A3" s="70" t="s">
        <v>95</v>
      </c>
      <c r="B3" s="70"/>
      <c r="C3" s="70"/>
      <c r="D3" s="71"/>
    </row>
    <row r="4" spans="1:4" ht="15.75" x14ac:dyDescent="0.25">
      <c r="A4" s="68" t="s">
        <v>124</v>
      </c>
      <c r="B4" s="68"/>
      <c r="C4" s="68"/>
      <c r="D4" s="69"/>
    </row>
    <row r="5" spans="1:4" ht="15.75" x14ac:dyDescent="0.25">
      <c r="A5" s="72"/>
      <c r="B5" s="72"/>
      <c r="C5" s="72"/>
      <c r="D5" s="1"/>
    </row>
    <row r="6" spans="1:4" ht="15.75" x14ac:dyDescent="0.25">
      <c r="A6" s="71"/>
      <c r="B6" s="73" t="s">
        <v>96</v>
      </c>
      <c r="C6" s="74">
        <f>'1кв'!B47</f>
        <v>-4816.21</v>
      </c>
      <c r="D6" s="75"/>
    </row>
    <row r="7" spans="1:4" ht="15.75" x14ac:dyDescent="0.25">
      <c r="A7" s="76" t="s">
        <v>97</v>
      </c>
      <c r="B7" s="73" t="s">
        <v>125</v>
      </c>
      <c r="C7" s="74"/>
      <c r="D7" s="75"/>
    </row>
    <row r="8" spans="1:4" ht="15.75" x14ac:dyDescent="0.25">
      <c r="A8" s="71"/>
      <c r="B8" s="77" t="s">
        <v>98</v>
      </c>
      <c r="C8" s="74"/>
      <c r="D8" s="75"/>
    </row>
    <row r="9" spans="1:4" ht="15.75" x14ac:dyDescent="0.25">
      <c r="A9" s="71"/>
      <c r="B9" s="5" t="s">
        <v>126</v>
      </c>
      <c r="C9" s="74"/>
      <c r="D9" s="75"/>
    </row>
    <row r="10" spans="1:4" ht="15.75" x14ac:dyDescent="0.25">
      <c r="A10" s="71"/>
      <c r="B10" s="5" t="s">
        <v>99</v>
      </c>
      <c r="C10" s="74"/>
      <c r="D10" s="75"/>
    </row>
    <row r="11" spans="1:4" ht="15.75" x14ac:dyDescent="0.25">
      <c r="A11" s="71"/>
      <c r="B11" s="5" t="s">
        <v>128</v>
      </c>
      <c r="C11" s="74"/>
      <c r="D11" s="75"/>
    </row>
    <row r="12" spans="1:4" ht="15.75" x14ac:dyDescent="0.25">
      <c r="A12" s="71"/>
      <c r="B12" s="5" t="s">
        <v>127</v>
      </c>
      <c r="C12" s="74"/>
      <c r="D12" s="75"/>
    </row>
    <row r="13" spans="1:4" ht="15.75" x14ac:dyDescent="0.25">
      <c r="B13" s="78" t="s">
        <v>100</v>
      </c>
      <c r="C13" s="79">
        <f>'1кв'!B49+'2кв'!B54+'3кв'!B48+'4кв'!B45</f>
        <v>801039.66</v>
      </c>
      <c r="D13" s="80"/>
    </row>
    <row r="14" spans="1:4" ht="30" x14ac:dyDescent="0.25">
      <c r="B14" s="81" t="s">
        <v>101</v>
      </c>
      <c r="C14" s="79">
        <f>'1кв'!B50+'2кв'!B55+'3кв'!B49+'4кв'!B46</f>
        <v>4200</v>
      </c>
      <c r="D14" s="80"/>
    </row>
    <row r="15" spans="1:4" ht="30" x14ac:dyDescent="0.25">
      <c r="B15" s="81" t="s">
        <v>102</v>
      </c>
      <c r="C15" s="79">
        <f>'1кв'!B51+'2кв'!B56+'3кв'!B50+'4кв'!B47</f>
        <v>3960</v>
      </c>
      <c r="D15" s="80"/>
    </row>
    <row r="16" spans="1:4" ht="30" x14ac:dyDescent="0.25">
      <c r="A16" s="76"/>
      <c r="B16" s="81" t="s">
        <v>103</v>
      </c>
      <c r="C16" s="79">
        <f>'1кв'!B52+'2кв'!B57+'3кв'!B51+'4кв'!B48</f>
        <v>2400</v>
      </c>
      <c r="D16" s="80"/>
    </row>
    <row r="17" spans="1:5" ht="15.75" x14ac:dyDescent="0.25">
      <c r="A17" s="82"/>
      <c r="B17" s="78" t="s">
        <v>104</v>
      </c>
      <c r="C17" s="83">
        <f>SUM(C13:C16)</f>
        <v>811599.66</v>
      </c>
      <c r="D17" s="75">
        <f>'[1]1кв'!B49+'[1]1кв'!B50+'[1]1кв'!B51+'[1]1кв'!B52+'[1]1кв'!B53+'[1]2кв'!B49+'[1]2кв'!B50+'[1]2кв'!B51+'[1]2кв'!B52+'[1]2кв'!B53+'[1]3кв'!B49+'[1]3кв'!B50+'[1]3кв'!B51+'[1]3кв'!B52+'[1]3кв'!B53+'[1]4кв'!B50+'[1]4кв'!B51+'[1]4кв'!B52+'[1]4кв'!B53+'[1]4кв'!B54</f>
        <v>760387.37000000011</v>
      </c>
    </row>
    <row r="18" spans="1:5" ht="15.75" x14ac:dyDescent="0.25">
      <c r="A18" s="1"/>
      <c r="B18" s="84"/>
      <c r="C18" s="84"/>
      <c r="D18" s="85"/>
    </row>
    <row r="19" spans="1:5" ht="15.75" x14ac:dyDescent="0.25">
      <c r="A19" s="86" t="s">
        <v>105</v>
      </c>
      <c r="B19" s="15" t="s">
        <v>106</v>
      </c>
      <c r="C19" s="87">
        <f>'1кв'!E17+'2кв'!E17+'3кв'!E17+'4кв'!E17</f>
        <v>494170.16399999999</v>
      </c>
      <c r="D19" s="85"/>
    </row>
    <row r="20" spans="1:5" ht="15.75" x14ac:dyDescent="0.25">
      <c r="A20" s="86"/>
      <c r="B20" s="88" t="s">
        <v>36</v>
      </c>
      <c r="C20" s="87">
        <f>'1кв'!E18+'2кв'!E18+'3кв'!E18+'4кв'!E18</f>
        <v>185576.49599999996</v>
      </c>
      <c r="D20" s="85"/>
    </row>
    <row r="21" spans="1:5" ht="15.75" x14ac:dyDescent="0.25">
      <c r="A21" s="86"/>
      <c r="B21" s="5" t="s">
        <v>47</v>
      </c>
      <c r="C21" s="87">
        <f>'1кв'!E19+'2кв'!E19+'3кв'!E19+'4кв'!E19</f>
        <v>1063.1400000000001</v>
      </c>
      <c r="D21" s="85"/>
    </row>
    <row r="22" spans="1:5" ht="15.75" x14ac:dyDescent="0.25">
      <c r="A22" s="86"/>
      <c r="B22" s="5" t="s">
        <v>107</v>
      </c>
      <c r="C22" s="87">
        <f>'1кв'!E20+'2кв'!E20+'3кв'!E20+'4кв'!E20</f>
        <v>0</v>
      </c>
      <c r="D22" s="85"/>
    </row>
    <row r="23" spans="1:5" ht="15.75" x14ac:dyDescent="0.25">
      <c r="A23" s="86"/>
      <c r="B23" s="5" t="s">
        <v>108</v>
      </c>
      <c r="C23" s="87">
        <f>'1кв'!E21+'2кв'!E21+'3кв'!E21+'4кв'!E21</f>
        <v>36262.300000000003</v>
      </c>
      <c r="D23" s="85"/>
    </row>
    <row r="24" spans="1:5" ht="15.75" x14ac:dyDescent="0.25">
      <c r="A24" s="86"/>
      <c r="B24" s="5" t="s">
        <v>109</v>
      </c>
      <c r="C24" s="87">
        <f>'1кв'!E22+'2кв'!E22+'3кв'!E22+'4кв'!E22</f>
        <v>16034.099999999999</v>
      </c>
      <c r="D24" s="85"/>
    </row>
    <row r="25" spans="1:5" ht="15.75" x14ac:dyDescent="0.25">
      <c r="A25" s="86"/>
      <c r="B25" s="5" t="s">
        <v>110</v>
      </c>
      <c r="C25" s="87">
        <f>'1кв'!E23+'2кв'!E23+'3кв'!E23+'4кв'!E23</f>
        <v>8524.33</v>
      </c>
      <c r="D25" s="85"/>
    </row>
    <row r="26" spans="1:5" ht="15.75" x14ac:dyDescent="0.25">
      <c r="A26" s="1"/>
      <c r="B26" s="5" t="s">
        <v>26</v>
      </c>
      <c r="C26" s="87">
        <f>'1кв'!E24+'2кв'!E24+'3кв'!E24+'4кв'!E24</f>
        <v>22300.799999999999</v>
      </c>
      <c r="D26" s="85"/>
      <c r="E26" s="89"/>
    </row>
    <row r="27" spans="1:5" ht="15.75" x14ac:dyDescent="0.25">
      <c r="A27" s="86"/>
      <c r="B27" s="90" t="s">
        <v>129</v>
      </c>
      <c r="C27" s="87">
        <f>'1кв'!E25+'1кв'!E26+'1кв'!E27+'1кв'!E28+'2кв'!E26+'2кв'!E27+'2кв'!E28+'2кв'!E29+'2кв'!E31+'2кв'!E32+'2кв'!E33</f>
        <v>21077.413499999999</v>
      </c>
      <c r="D27" s="85"/>
    </row>
    <row r="28" spans="1:5" ht="15.75" x14ac:dyDescent="0.25">
      <c r="A28" s="86"/>
      <c r="B28" s="91" t="s">
        <v>111</v>
      </c>
      <c r="C28" s="87">
        <f>SUM(C30:C35)</f>
        <v>81490.430000000008</v>
      </c>
      <c r="D28" s="85"/>
    </row>
    <row r="29" spans="1:5" ht="15.75" x14ac:dyDescent="0.25">
      <c r="A29" s="86"/>
      <c r="B29" s="77" t="s">
        <v>98</v>
      </c>
      <c r="C29" s="87"/>
      <c r="D29" s="85"/>
    </row>
    <row r="30" spans="1:5" ht="15.75" x14ac:dyDescent="0.25">
      <c r="A30" s="86"/>
      <c r="B30" s="92" t="s">
        <v>112</v>
      </c>
      <c r="C30" s="87">
        <f>'2кв'!E25</f>
        <v>38990.400000000001</v>
      </c>
      <c r="D30" s="85"/>
    </row>
    <row r="31" spans="1:5" ht="30" x14ac:dyDescent="0.25">
      <c r="A31" s="86"/>
      <c r="B31" s="92" t="s">
        <v>130</v>
      </c>
      <c r="C31" s="87">
        <f>'2кв'!E30</f>
        <v>8642.48</v>
      </c>
      <c r="D31" s="85"/>
    </row>
    <row r="32" spans="1:5" ht="15.75" x14ac:dyDescent="0.25">
      <c r="A32" s="86"/>
      <c r="B32" s="5" t="s">
        <v>131</v>
      </c>
      <c r="C32" s="87">
        <f>'3кв'!E25</f>
        <v>12000</v>
      </c>
      <c r="D32" s="85"/>
    </row>
    <row r="33" spans="1:5" ht="15.75" x14ac:dyDescent="0.25">
      <c r="A33" s="86"/>
      <c r="B33" s="102" t="s">
        <v>132</v>
      </c>
      <c r="C33" s="87">
        <f>'3кв'!E26</f>
        <v>12578.3</v>
      </c>
      <c r="D33" s="85"/>
    </row>
    <row r="34" spans="1:5" ht="15.75" x14ac:dyDescent="0.25">
      <c r="A34" s="86"/>
      <c r="B34" s="34" t="s">
        <v>133</v>
      </c>
      <c r="C34" s="87">
        <f>'3кв'!E27</f>
        <v>9279.25</v>
      </c>
      <c r="D34" s="85"/>
    </row>
    <row r="35" spans="1:5" ht="15.75" x14ac:dyDescent="0.25">
      <c r="A35" s="86"/>
      <c r="B35" s="92"/>
      <c r="C35" s="87"/>
      <c r="D35" s="85"/>
    </row>
    <row r="36" spans="1:5" ht="15.75" x14ac:dyDescent="0.25">
      <c r="A36" s="1"/>
      <c r="B36" s="93" t="s">
        <v>113</v>
      </c>
      <c r="C36" s="94">
        <f>SUM(C19:C28)</f>
        <v>866499.17350000003</v>
      </c>
      <c r="D36" s="85"/>
      <c r="E36" s="89"/>
    </row>
    <row r="37" spans="1:5" ht="15.75" x14ac:dyDescent="0.25">
      <c r="A37" s="1"/>
      <c r="B37" s="95" t="s">
        <v>114</v>
      </c>
      <c r="C37" s="96">
        <f>C6+C17-C36</f>
        <v>-59715.723499999964</v>
      </c>
      <c r="D37" s="85"/>
    </row>
    <row r="38" spans="1:5" ht="15.75" x14ac:dyDescent="0.25">
      <c r="A38" s="1"/>
      <c r="B38" s="76"/>
      <c r="C38" s="76"/>
      <c r="D38" s="85"/>
    </row>
    <row r="39" spans="1:5" ht="15.75" x14ac:dyDescent="0.25">
      <c r="A39" s="1"/>
      <c r="B39" s="97" t="s">
        <v>115</v>
      </c>
      <c r="C39" s="97"/>
      <c r="D39" s="85"/>
    </row>
    <row r="40" spans="1:5" ht="15.75" x14ac:dyDescent="0.25">
      <c r="A40" s="1"/>
      <c r="B40" s="97" t="s">
        <v>116</v>
      </c>
      <c r="C40" s="98">
        <v>107957.08</v>
      </c>
      <c r="D40" s="85"/>
    </row>
    <row r="41" spans="1:5" ht="15.75" x14ac:dyDescent="0.25">
      <c r="A41" s="1"/>
      <c r="B41" s="99" t="s">
        <v>117</v>
      </c>
      <c r="C41" s="100">
        <v>134375.04999999999</v>
      </c>
      <c r="D41" s="85"/>
    </row>
    <row r="42" spans="1:5" ht="15.75" x14ac:dyDescent="0.25">
      <c r="A42" s="1"/>
      <c r="B42" s="97" t="s">
        <v>118</v>
      </c>
      <c r="C42" s="101">
        <f>C41-C40</f>
        <v>26417.969999999987</v>
      </c>
      <c r="D42" s="85"/>
    </row>
    <row r="43" spans="1:5" ht="15.75" x14ac:dyDescent="0.25">
      <c r="A43" s="1"/>
      <c r="B43" s="76"/>
      <c r="C43" s="76"/>
      <c r="D43" s="85"/>
    </row>
    <row r="44" spans="1:5" ht="15.75" x14ac:dyDescent="0.25">
      <c r="A44" s="1"/>
      <c r="B44" s="76"/>
      <c r="C44" s="76"/>
      <c r="D44" s="85"/>
    </row>
    <row r="45" spans="1:5" ht="15.75" x14ac:dyDescent="0.25">
      <c r="A45" s="1" t="s">
        <v>119</v>
      </c>
      <c r="B45" s="76" t="s">
        <v>120</v>
      </c>
      <c r="C45" s="76"/>
      <c r="D45" s="85"/>
    </row>
    <row r="46" spans="1:5" ht="15.75" x14ac:dyDescent="0.25">
      <c r="A46" s="1"/>
      <c r="B46" s="76" t="s">
        <v>121</v>
      </c>
      <c r="C46" s="76"/>
      <c r="D46" s="85"/>
    </row>
    <row r="47" spans="1:5" ht="15.75" x14ac:dyDescent="0.25">
      <c r="A47" s="1"/>
      <c r="B47" s="76" t="s">
        <v>122</v>
      </c>
      <c r="C47" s="76"/>
      <c r="D47" s="85"/>
    </row>
    <row r="48" spans="1:5" ht="15.75" x14ac:dyDescent="0.25">
      <c r="A48" s="1"/>
      <c r="B48" s="76"/>
      <c r="C48" s="76"/>
      <c r="D48" s="85"/>
    </row>
    <row r="49" spans="1:4" ht="15.75" x14ac:dyDescent="0.25">
      <c r="A49" s="1"/>
      <c r="B49" s="76"/>
      <c r="C49" s="76"/>
      <c r="D49" s="85"/>
    </row>
    <row r="50" spans="1:4" ht="15.75" x14ac:dyDescent="0.25">
      <c r="A50" s="1"/>
      <c r="B50" s="76" t="s">
        <v>123</v>
      </c>
      <c r="C50" s="76"/>
      <c r="D50" s="85"/>
    </row>
    <row r="51" spans="1:4" ht="15.75" x14ac:dyDescent="0.25">
      <c r="A51" s="1"/>
      <c r="B51" s="76"/>
      <c r="C51" s="76"/>
      <c r="D51" s="85"/>
    </row>
    <row r="52" spans="1:4" ht="15.75" x14ac:dyDescent="0.25">
      <c r="A52" s="1"/>
      <c r="B52" s="76"/>
      <c r="C52" s="76"/>
      <c r="D52" s="85"/>
    </row>
  </sheetData>
  <mergeCells count="6">
    <mergeCell ref="A1:C1"/>
    <mergeCell ref="A2:C2"/>
    <mergeCell ref="A3:C3"/>
    <mergeCell ref="A4:C4"/>
    <mergeCell ref="A5:C5"/>
    <mergeCell ref="B18:C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2024-02-27T12:33:21Z</dcterms:modified>
</cp:coreProperties>
</file>